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s.cmgr.PF\Desktop\"/>
    </mc:Choice>
  </mc:AlternateContent>
  <xr:revisionPtr revIDLastSave="0" documentId="13_ncr:1_{452E3827-B496-493C-B724-A7FD20FEEC42}" xr6:coauthVersionLast="36" xr6:coauthVersionMax="36" xr10:uidLastSave="{00000000-0000-0000-0000-000000000000}"/>
  <bookViews>
    <workbookView xWindow="0" yWindow="0" windowWidth="19200" windowHeight="6930" xr2:uid="{5E7C9467-5B57-48C5-AD6A-B4244AA29922}"/>
  </bookViews>
  <sheets>
    <sheet name="Resumo" sheetId="5" r:id="rId1"/>
    <sheet name="Analista Computacional" sheetId="1" r:id="rId2"/>
    <sheet name="Analista Redes" sheetId="2" r:id="rId3"/>
    <sheet name="Uniformes" sheetId="6" r:id="rId4"/>
    <sheet name="Equipamentos" sheetId="4" r:id="rId5"/>
    <sheet name="Visita Técnica Programada" sheetId="3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5" l="1"/>
  <c r="G3" i="5"/>
  <c r="G131" i="2"/>
  <c r="G131" i="1"/>
  <c r="F7" i="6"/>
  <c r="F8" i="6" s="1"/>
  <c r="C10" i="5"/>
  <c r="C9" i="5"/>
  <c r="E3" i="3"/>
  <c r="H4" i="4" l="1"/>
  <c r="H5" i="4"/>
  <c r="H6" i="4"/>
  <c r="H7" i="4"/>
  <c r="H8" i="4"/>
  <c r="H9" i="4"/>
  <c r="H10" i="4"/>
  <c r="H11" i="4"/>
  <c r="H12" i="4"/>
  <c r="H13" i="4"/>
  <c r="H14" i="4"/>
  <c r="H15" i="4"/>
  <c r="H16" i="4"/>
  <c r="H3" i="4"/>
  <c r="H17" i="4" l="1"/>
  <c r="H18" i="4" s="1"/>
  <c r="G133" i="1" l="1"/>
  <c r="G133" i="2"/>
  <c r="C15" i="5"/>
  <c r="G143" i="2"/>
  <c r="G134" i="2"/>
  <c r="G157" i="2" s="1"/>
  <c r="G118" i="2"/>
  <c r="G124" i="2" s="1"/>
  <c r="G107" i="2"/>
  <c r="G106" i="2"/>
  <c r="G105" i="2"/>
  <c r="G104" i="2"/>
  <c r="G103" i="2"/>
  <c r="G102" i="2"/>
  <c r="G108" i="2" s="1"/>
  <c r="G92" i="2"/>
  <c r="G91" i="2"/>
  <c r="G93" i="2" s="1"/>
  <c r="H90" i="2"/>
  <c r="H88" i="2"/>
  <c r="I67" i="2"/>
  <c r="I73" i="2" s="1"/>
  <c r="G80" i="2" s="1"/>
  <c r="G62" i="2"/>
  <c r="G48" i="2"/>
  <c r="G32" i="2"/>
  <c r="G33" i="2" s="1"/>
  <c r="G38" i="2" s="1"/>
  <c r="G143" i="1"/>
  <c r="G134" i="1"/>
  <c r="G157" i="1" s="1"/>
  <c r="G158" i="1" s="1"/>
  <c r="G118" i="1"/>
  <c r="G124" i="1" s="1"/>
  <c r="G107" i="1"/>
  <c r="G106" i="1"/>
  <c r="G105" i="1"/>
  <c r="G104" i="1"/>
  <c r="G103" i="1"/>
  <c r="G102" i="1"/>
  <c r="G91" i="1"/>
  <c r="G93" i="1" s="1"/>
  <c r="H90" i="1"/>
  <c r="H88" i="1"/>
  <c r="G62" i="1"/>
  <c r="G48" i="1"/>
  <c r="G32" i="1"/>
  <c r="I67" i="1" s="1"/>
  <c r="G109" i="2" l="1"/>
  <c r="G110" i="2" s="1"/>
  <c r="G85" i="2"/>
  <c r="G153" i="2"/>
  <c r="G99" i="2"/>
  <c r="G43" i="2"/>
  <c r="G89" i="2"/>
  <c r="G94" i="2" s="1"/>
  <c r="G108" i="1"/>
  <c r="G109" i="1" s="1"/>
  <c r="G110" i="1" s="1"/>
  <c r="G92" i="1"/>
  <c r="G33" i="1"/>
  <c r="G38" i="1" s="1"/>
  <c r="I73" i="1"/>
  <c r="G80" i="1" s="1"/>
  <c r="G89" i="1"/>
  <c r="G111" i="2" l="1"/>
  <c r="G112" i="2" s="1"/>
  <c r="I112" i="2" s="1"/>
  <c r="G123" i="2" s="1"/>
  <c r="G125" i="2" s="1"/>
  <c r="G156" i="2" s="1"/>
  <c r="I109" i="2"/>
  <c r="I105" i="2"/>
  <c r="I106" i="2"/>
  <c r="I102" i="2"/>
  <c r="I104" i="2"/>
  <c r="I107" i="2"/>
  <c r="I103" i="2"/>
  <c r="I91" i="2"/>
  <c r="I90" i="2"/>
  <c r="I88" i="2"/>
  <c r="I93" i="2"/>
  <c r="I89" i="2"/>
  <c r="I92" i="2"/>
  <c r="I47" i="2"/>
  <c r="I46" i="2"/>
  <c r="I48" i="2" s="1"/>
  <c r="G94" i="1"/>
  <c r="G99" i="1"/>
  <c r="I109" i="1" s="1"/>
  <c r="G85" i="1"/>
  <c r="I89" i="1" s="1"/>
  <c r="G43" i="1"/>
  <c r="I47" i="1" s="1"/>
  <c r="G153" i="1"/>
  <c r="G111" i="1"/>
  <c r="G78" i="2" l="1"/>
  <c r="G51" i="2"/>
  <c r="I111" i="2"/>
  <c r="I108" i="2"/>
  <c r="I110" i="2" s="1"/>
  <c r="I94" i="2"/>
  <c r="G155" i="2" s="1"/>
  <c r="I46" i="1"/>
  <c r="I48" i="1" s="1"/>
  <c r="I111" i="1"/>
  <c r="I90" i="1"/>
  <c r="I91" i="1"/>
  <c r="I93" i="1"/>
  <c r="I88" i="1"/>
  <c r="I92" i="1"/>
  <c r="I105" i="1"/>
  <c r="I104" i="1"/>
  <c r="I103" i="1"/>
  <c r="I107" i="1"/>
  <c r="I106" i="1"/>
  <c r="I102" i="1"/>
  <c r="G112" i="1"/>
  <c r="I112" i="1" s="1"/>
  <c r="G123" i="1" s="1"/>
  <c r="G125" i="1" s="1"/>
  <c r="G156" i="1" s="1"/>
  <c r="I54" i="2" l="1"/>
  <c r="I62" i="2" s="1"/>
  <c r="G79" i="2" s="1"/>
  <c r="G81" i="2" s="1"/>
  <c r="I61" i="2"/>
  <c r="I55" i="2"/>
  <c r="I60" i="2"/>
  <c r="I59" i="2"/>
  <c r="I58" i="2"/>
  <c r="I57" i="2"/>
  <c r="I56" i="2"/>
  <c r="I94" i="1"/>
  <c r="G155" i="1" s="1"/>
  <c r="I108" i="1"/>
  <c r="I110" i="1" s="1"/>
  <c r="G78" i="1"/>
  <c r="G51" i="1"/>
  <c r="G154" i="2" l="1"/>
  <c r="G158" i="2" s="1"/>
  <c r="G137" i="2"/>
  <c r="I56" i="1"/>
  <c r="I55" i="1"/>
  <c r="I54" i="1"/>
  <c r="I61" i="1"/>
  <c r="I60" i="1"/>
  <c r="I59" i="1"/>
  <c r="I58" i="1"/>
  <c r="I57" i="1"/>
  <c r="I141" i="2" l="1"/>
  <c r="G138" i="2" s="1"/>
  <c r="I62" i="1"/>
  <c r="G79" i="1" s="1"/>
  <c r="G81" i="1" s="1"/>
  <c r="I142" i="2" l="1"/>
  <c r="G139" i="2" s="1"/>
  <c r="I146" i="2"/>
  <c r="G154" i="1"/>
  <c r="G137" i="1"/>
  <c r="I147" i="2" l="1"/>
  <c r="I145" i="2"/>
  <c r="I144" i="2"/>
  <c r="I143" i="2"/>
  <c r="I148" i="2" s="1"/>
  <c r="G159" i="2" s="1"/>
  <c r="G160" i="2" s="1"/>
  <c r="I141" i="1"/>
  <c r="G138" i="1" s="1"/>
  <c r="G163" i="2" l="1"/>
  <c r="D10" i="5" s="1"/>
  <c r="F10" i="5" s="1"/>
  <c r="G10" i="5" s="1"/>
  <c r="G162" i="2"/>
  <c r="I146" i="1"/>
  <c r="I142" i="1"/>
  <c r="G139" i="1" l="1"/>
  <c r="I147" i="1" l="1"/>
  <c r="I145" i="1"/>
  <c r="I144" i="1"/>
  <c r="I143" i="1"/>
  <c r="I148" i="1" s="1"/>
  <c r="G159" i="1" s="1"/>
  <c r="G160" i="1" s="1"/>
  <c r="G163" i="1" s="1"/>
  <c r="G162" i="1" l="1"/>
  <c r="D9" i="5"/>
  <c r="F9" i="5" s="1"/>
  <c r="G9" i="5" s="1"/>
  <c r="G11" i="5" s="1"/>
</calcChain>
</file>

<file path=xl/sharedStrings.xml><?xml version="1.0" encoding="utf-8"?>
<sst xmlns="http://schemas.openxmlformats.org/spreadsheetml/2006/main" count="557" uniqueCount="204">
  <si>
    <t>PLANILHA DE CUSTOS E FORMAÇÃO DE PREÇOS</t>
  </si>
  <si>
    <t>MODELO PARA A CONSOLIDAÇÃO E APRESENTAÇÃO DE PROPOSTAS (IN SEGES/ME 05/2017)</t>
  </si>
  <si>
    <t>Processo SEI nº</t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</si>
  <si>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</si>
  <si>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</si>
  <si>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</si>
  <si>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</si>
  <si>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</si>
  <si>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Vila Velha/ES</t>
  </si>
  <si>
    <t>C</t>
  </si>
  <si>
    <t>Ano do Acordo, Convenção ou Dissídio Coletivo:</t>
  </si>
  <si>
    <t>D</t>
  </si>
  <si>
    <t>Número de meses de execução contratual</t>
  </si>
  <si>
    <t>24 (vinte e quatro) meses</t>
  </si>
  <si>
    <t>Identificação do Serviço</t>
  </si>
  <si>
    <t>Tipo de serviço</t>
  </si>
  <si>
    <t xml:space="preserve">Unidade de Medida </t>
  </si>
  <si>
    <t>Quantidade (em função da unidade de medida)</t>
  </si>
  <si>
    <t>Dados para composição dos custos referentes a mão de obra</t>
  </si>
  <si>
    <t>I</t>
  </si>
  <si>
    <t>Tipo de Serviço (mesmo serviço com características distintas)</t>
  </si>
  <si>
    <t>II</t>
  </si>
  <si>
    <t>Classificação Brasileira de Ocupações (CBO)</t>
  </si>
  <si>
    <t>III</t>
  </si>
  <si>
    <t>Salário Normativo da Categoria Profissional</t>
  </si>
  <si>
    <t>IV</t>
  </si>
  <si>
    <t>Categoria Profissional (vinculada à execução contratual)</t>
  </si>
  <si>
    <t>V</t>
  </si>
  <si>
    <t>Data-Base da Categoria (dia/mês/ano)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</si>
  <si>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</si>
  <si>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</si>
  <si>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</si>
  <si>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</si>
  <si>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</si>
  <si>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</si>
  <si>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</si>
  <si>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</si>
  <si>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</si>
  <si>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Base de Cálculo do Submódulo 2.1 (Módulo 1) =</t>
  </si>
  <si>
    <t>2.1</t>
  </si>
  <si>
    <t>13º (décimo terceiro) Salário, Férias e Adicional de Férias</t>
  </si>
  <si>
    <t>Percentual (%)</t>
  </si>
  <si>
    <t>13º (décimo terceiro) Salário</t>
  </si>
  <si>
    <t>Adicional de Férias</t>
  </si>
  <si>
    <t>Submódulo 2.2 - Encargos Previdenciários (GPS), Fundo de Garantia por Tempo de Serviço (FGTS) e outras contribuições.</t>
  </si>
  <si>
    <t>Base de Cálculo do Submódulo 2.2 (Módulo 1 + Submódulo 2.1 ) =</t>
  </si>
  <si>
    <t>2.2</t>
  </si>
  <si>
    <t>GPS, FGTS e outras contribuições</t>
  </si>
  <si>
    <t>INSS</t>
  </si>
  <si>
    <t>Salário Educação</t>
  </si>
  <si>
    <t xml:space="preserve">SAT 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</si>
  <si>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</si>
  <si>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</si>
  <si>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</si>
  <si>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</si>
  <si>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</si>
  <si>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</si>
  <si>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</si>
  <si>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</si>
  <si>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</si>
  <si>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</si>
  <si>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</si>
  <si>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</si>
  <si>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</si>
  <si>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Percentual/Desconto</t>
  </si>
  <si>
    <t>Transporte</t>
  </si>
  <si>
    <t>Auxílio-Refeição/Alimentação</t>
  </si>
  <si>
    <t>-</t>
  </si>
  <si>
    <t>Plano de Saúde</t>
  </si>
  <si>
    <t>Plano Odontológico</t>
  </si>
  <si>
    <t>Seguro de Vida</t>
  </si>
  <si>
    <t>Quadro-Resumo do Módulo 2 - Encargos e Benefícios anuais, mensais e diários</t>
  </si>
  <si>
    <t>Encargos e Benefícios Anuais, Mensais e Diários</t>
  </si>
  <si>
    <t>Módulo 3 - Provisão para Rescisão</t>
  </si>
  <si>
    <t>Base de Cálculo do Módulo 3 (Módulo 1) =</t>
  </si>
  <si>
    <t>Provisão para Rescisão</t>
  </si>
  <si>
    <t>Aviso Prévio Indenizado</t>
  </si>
  <si>
    <t>Incidência do FGTS sobre o Aviso Prévio Indenizado</t>
  </si>
  <si>
    <t>Multa do FGTS sobre o Aviso Prévio Indenizado</t>
  </si>
  <si>
    <t>Aviso Prévio Trabalhado</t>
  </si>
  <si>
    <t>Incidência de GPS, FGTS e outras contribuições sobre o Aviso Prévio Trabalhado</t>
  </si>
  <si>
    <t>Multa do FGTS sobre o Aviso Prévio Trabalhado</t>
  </si>
  <si>
    <t>Módulo 4 - Custo de Reposição do Profissional Ausente</t>
  </si>
  <si>
    <t>Submódulo 4.1 - Ausências Legais</t>
  </si>
  <si>
    <t>Base de Cálculo do Módulo 4.1 (Módulo 1) =</t>
  </si>
  <si>
    <t>4.1</t>
  </si>
  <si>
    <t>Ausências Legais</t>
  </si>
  <si>
    <t>%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</si>
  <si>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</si>
  <si>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</si>
  <si>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</si>
  <si>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</si>
  <si>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</si>
  <si>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</si>
  <si>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Subtotal antes da incidência de proporcional de férias, 1/3 e 13º sobre custo de reposição</t>
  </si>
  <si>
    <t>Proporcional de férias, 1/3 e 13º sobre custo de reposição (exceto afastamento maternidade)</t>
  </si>
  <si>
    <t>Subtotal antes da incidência do submódulo 2.2 sobre custo de reposição</t>
  </si>
  <si>
    <t>Incidência do submódulo 2.2 sobre custo de reposição</t>
  </si>
  <si>
    <t>Submódulo 4.2 - Intrajornada</t>
  </si>
  <si>
    <t>4.2</t>
  </si>
  <si>
    <t>Intrajornada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</si>
  <si>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</si>
  <si>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</si>
  <si>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</si>
  <si>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 xml:space="preserve">Substituto nas Ausências Legais </t>
  </si>
  <si>
    <t xml:space="preserve">Substituto na Intrajornada </t>
  </si>
  <si>
    <t>Módulo 5 - Insumos Diversos</t>
  </si>
  <si>
    <t>Insumos Diversos</t>
  </si>
  <si>
    <t>Uniformes</t>
  </si>
  <si>
    <t>Módulo 6 - Custos Indiretos, Tributos e Lucro</t>
  </si>
  <si>
    <r>
      <t>Base de cálculo dos custos indiretos - BCCI = ( M1+M2+M3+M4+M5) =</t>
    </r>
    <r>
      <rPr>
        <sz val="10"/>
        <rFont val="Times New Roman"/>
        <family val="1"/>
      </rPr>
      <t xml:space="preserve"> </t>
    </r>
  </si>
  <si>
    <t>Base de cálculo do lucro - BCL = (BCCI + Custos Indiretos) =</t>
  </si>
  <si>
    <t>Base de cálculo dos tributos - BCT = (BCL+Lucro) / (1- (Somatório da % de tributos)) =</t>
  </si>
  <si>
    <t>Custos Indiretos, Tributos e Lucro</t>
  </si>
  <si>
    <t>Custos Indiretos</t>
  </si>
  <si>
    <t>Lucro</t>
  </si>
  <si>
    <t>Tributos</t>
  </si>
  <si>
    <t>C.1</t>
  </si>
  <si>
    <t>Tributos Federais (COFINS - Regime Não-Cumulativo)</t>
  </si>
  <si>
    <t>C.2</t>
  </si>
  <si>
    <t>Tributos Federais (PIS - Regime Não Cumulativo)</t>
  </si>
  <si>
    <t>C.3</t>
  </si>
  <si>
    <t>Tributos Municipais (ISS)</t>
  </si>
  <si>
    <t>C.4</t>
  </si>
  <si>
    <t>Contribuição Previdenciária sobre Receita Bruta - CPRB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</si>
  <si>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</si>
  <si>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</si>
  <si>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</si>
  <si>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</si>
  <si>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>Pregão Eletrônico nº</t>
  </si>
  <si>
    <t>XX/2025 - SR/PF/ES (UASG 200352)</t>
  </si>
  <si>
    <t>Nome da Empresa</t>
  </si>
  <si>
    <t>CNPJ nº</t>
  </si>
  <si>
    <t>Analista de suporte computacional Júnior</t>
  </si>
  <si>
    <t>2124-20</t>
  </si>
  <si>
    <t>Sobreaviso</t>
  </si>
  <si>
    <t>Adicional Noturno</t>
  </si>
  <si>
    <t>Hora Extra</t>
  </si>
  <si>
    <t>Fator-K</t>
  </si>
  <si>
    <t>Valor Total</t>
  </si>
  <si>
    <t>Valor Total por Empregado</t>
  </si>
  <si>
    <t>Quantidade de Empregados por perfil profissional</t>
  </si>
  <si>
    <t>Custo Total Mensal do perfil profissional</t>
  </si>
  <si>
    <t>Perfil Profissional</t>
  </si>
  <si>
    <t>Analista</t>
  </si>
  <si>
    <t>Analista de Redes e de Comunicação de Dados Pleno</t>
  </si>
  <si>
    <t>Analista de Redes e Comunicação Dados Pleno</t>
  </si>
  <si>
    <t>Outros itens de custo</t>
  </si>
  <si>
    <t>Descrição</t>
  </si>
  <si>
    <t>Custo mensal (E)</t>
  </si>
  <si>
    <t>Unidade</t>
  </si>
  <si>
    <t>Quantidade</t>
  </si>
  <si>
    <t>Quantidade Mensal</t>
  </si>
  <si>
    <t>Valor Unitário</t>
  </si>
  <si>
    <t>Valor Total Mensal</t>
  </si>
  <si>
    <t xml:space="preserve">Visita técnica programada </t>
  </si>
  <si>
    <t>Unidade de Medida</t>
  </si>
  <si>
    <t>OUTROS CUSTOS</t>
  </si>
  <si>
    <t>Etiquetadora / rotuladora eletrônica.</t>
  </si>
  <si>
    <t>Multímetro digital</t>
  </si>
  <si>
    <t>Jogo de chaves do tipo fenda (com pelo menos 4 tamanhos diferentes)</t>
  </si>
  <si>
    <t>Jogo de chaves do tipo philips (com pelo menos 4 tamanhos diferentes)</t>
  </si>
  <si>
    <t>Alicate de corte diagonal de 6 polegadas</t>
  </si>
  <si>
    <t>Alicate universal de 8 polegadas</t>
  </si>
  <si>
    <t>Alicate de crimpagem de conectores RJ45 com e sem blindagem.</t>
  </si>
  <si>
    <t>Alicate de puncionamento de fio</t>
  </si>
  <si>
    <t>Testador de cabo RJ45</t>
  </si>
  <si>
    <t>Decapador de fios</t>
  </si>
  <si>
    <t>Pen drive de pelo menos 32GB</t>
  </si>
  <si>
    <t>HD externo de pelo menos 2 TB</t>
  </si>
  <si>
    <t>Notebook com capacidade para executar os programas utilizados pelos prestadores de suporte, qual sejam, Zabbix, Chrome, Hiper-V, Aplicações Python, Qlik Sense Desktop, Microsoft RDS. Com a seguinte configuração mínima: 32GB de memória RAM; processador Intel Core i7 de 11ª geração; disco de armazenamento de 500GB; placa de vídeo dedicada RTX 2050 ou equivalente.</t>
  </si>
  <si>
    <t>Bolsa ou mala para transporte das ferramentas</t>
  </si>
  <si>
    <t>Item</t>
  </si>
  <si>
    <t>Valor Residual</t>
  </si>
  <si>
    <t>Vida Útil em Anos</t>
  </si>
  <si>
    <t>Depreciação Mensal</t>
  </si>
  <si>
    <t>Total de Depreciação Mensal</t>
  </si>
  <si>
    <t>Total de Depreciação Mensal por Empregado</t>
  </si>
  <si>
    <t>CUSTOS COM EQUIPAMENTOS, FERRAMENTAS E DISPOSITIVOS</t>
  </si>
  <si>
    <t>Materiais</t>
  </si>
  <si>
    <t>Equipamentos</t>
  </si>
  <si>
    <t>CATSER</t>
  </si>
  <si>
    <t>Custo Mensal</t>
  </si>
  <si>
    <t>Custo Total (24 meses)</t>
  </si>
  <si>
    <t>Serviços especializados de suporte técnico em tecnologia da informação e comunicação - TIC, que consiste em atendimento a chamados técnicos de usuários de TIC, serviços técnicos de operação e sustentação de infraestrutura de rede de TIC (2º e 3º níveis) e visita técnica programada</t>
  </si>
  <si>
    <t>Mês</t>
  </si>
  <si>
    <t>RESUMO</t>
  </si>
  <si>
    <t>Categoria de Serviço</t>
  </si>
  <si>
    <t>Perfil</t>
  </si>
  <si>
    <t>Quantidade (B)</t>
  </si>
  <si>
    <t>Custo unitário mensal do Perfil (C)</t>
  </si>
  <si>
    <t>Custo total mensal por Perfil (D = C x B)</t>
  </si>
  <si>
    <t>Analista de redes e de comunicação de dados Pleno</t>
  </si>
  <si>
    <t>Quantitativo Total Equipe</t>
  </si>
  <si>
    <t>Custo Total mensal (F)</t>
  </si>
  <si>
    <t>Visita técnica programada</t>
  </si>
  <si>
    <t>Remuneração de referência (A)</t>
  </si>
  <si>
    <t>Valor Total por empregado</t>
  </si>
  <si>
    <t>Valor Mensal por empregado</t>
  </si>
  <si>
    <t>Camiseta</t>
  </si>
  <si>
    <t>Calça</t>
  </si>
  <si>
    <t>Calçado</t>
  </si>
  <si>
    <t>Crachá</t>
  </si>
  <si>
    <t>CUSTO COM UNIFORMES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</si>
</sst>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164" formatCode="&quot;R$&quot;\ #,##0.00"/>
    <numFmt numFmtId="165" formatCode="0.0%"/>
    <numFmt numFmtId="167" formatCode="0.00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i/>
      <sz val="10"/>
      <color theme="1"/>
      <name val="Times New Roman"/>
      <family val="1"/>
    </font>
    <font>
      <sz val="10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5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justify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vertical="center" wrapText="1"/>
      <protection locked="0"/>
    </xf>
    <xf numFmtId="164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right"/>
      <protection locked="0"/>
    </xf>
    <xf numFmtId="164" fontId="3" fillId="0" borderId="0" xfId="0" applyNumberFormat="1" applyFont="1" applyAlignment="1" applyProtection="1">
      <alignment horizontal="center"/>
    </xf>
    <xf numFmtId="0" fontId="4" fillId="0" borderId="1" xfId="0" applyFont="1" applyBorder="1" applyAlignment="1" applyProtection="1">
      <alignment horizontal="center" vertical="center" wrapText="1"/>
    </xf>
    <xf numFmtId="10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  <protection locked="0"/>
    </xf>
    <xf numFmtId="2" fontId="3" fillId="0" borderId="7" xfId="0" applyNumberFormat="1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10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164" fontId="4" fillId="0" borderId="2" xfId="0" applyNumberFormat="1" applyFont="1" applyBorder="1" applyAlignment="1" applyProtection="1">
      <alignment horizontal="center"/>
      <protection locked="0"/>
    </xf>
    <xf numFmtId="164" fontId="4" fillId="0" borderId="4" xfId="0" applyNumberFormat="1" applyFont="1" applyBorder="1" applyAlignment="1" applyProtection="1">
      <alignment horizontal="center"/>
      <protection locked="0"/>
    </xf>
    <xf numFmtId="164" fontId="3" fillId="0" borderId="2" xfId="1" applyNumberFormat="1" applyFont="1" applyFill="1" applyBorder="1" applyAlignment="1" applyProtection="1">
      <alignment horizontal="center"/>
      <protection locked="0"/>
    </xf>
    <xf numFmtId="164" fontId="3" fillId="0" borderId="4" xfId="1" applyNumberFormat="1" applyFont="1" applyFill="1" applyBorder="1" applyAlignment="1" applyProtection="1">
      <alignment horizontal="center"/>
      <protection locked="0"/>
    </xf>
    <xf numFmtId="164" fontId="6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right" vertical="center" wrapText="1"/>
    </xf>
    <xf numFmtId="0" fontId="7" fillId="0" borderId="1" xfId="0" applyFont="1" applyBorder="1" applyAlignment="1" applyProtection="1">
      <alignment horizontal="right" vertical="center" wrapText="1"/>
    </xf>
    <xf numFmtId="164" fontId="7" fillId="0" borderId="1" xfId="0" applyNumberFormat="1" applyFont="1" applyBorder="1" applyAlignment="1" applyProtection="1">
      <alignment horizontal="right" vertical="center" wrapText="1"/>
    </xf>
    <xf numFmtId="10" fontId="4" fillId="0" borderId="2" xfId="1" applyNumberFormat="1" applyFont="1" applyBorder="1" applyAlignment="1" applyProtection="1">
      <alignment horizontal="center"/>
      <protection locked="0"/>
    </xf>
    <xf numFmtId="10" fontId="4" fillId="0" borderId="4" xfId="1" applyNumberFormat="1" applyFont="1" applyBorder="1" applyAlignment="1" applyProtection="1">
      <alignment horizontal="center"/>
      <protection locked="0"/>
    </xf>
    <xf numFmtId="10" fontId="0" fillId="0" borderId="0" xfId="1" applyNumberFormat="1" applyFont="1"/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164" fontId="5" fillId="0" borderId="0" xfId="0" applyNumberFormat="1" applyFont="1" applyFill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  <protection locked="0"/>
    </xf>
    <xf numFmtId="10" fontId="3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justify" vertical="center" wrapText="1"/>
      <protection locked="0"/>
    </xf>
    <xf numFmtId="10" fontId="4" fillId="2" borderId="1" xfId="0" applyNumberFormat="1" applyFont="1" applyFill="1" applyBorder="1" applyAlignment="1" applyProtection="1">
      <alignment vertical="center" wrapText="1"/>
    </xf>
    <xf numFmtId="164" fontId="4" fillId="2" borderId="1" xfId="0" applyNumberFormat="1" applyFont="1" applyFill="1" applyBorder="1" applyAlignment="1" applyProtection="1">
      <alignment vertical="center" wrapText="1"/>
    </xf>
    <xf numFmtId="164" fontId="4" fillId="2" borderId="2" xfId="0" applyNumberFormat="1" applyFont="1" applyFill="1" applyBorder="1" applyAlignment="1" applyProtection="1">
      <alignment vertical="center" wrapText="1"/>
    </xf>
    <xf numFmtId="164" fontId="4" fillId="2" borderId="4" xfId="0" applyNumberFormat="1" applyFont="1" applyFill="1" applyBorder="1" applyAlignment="1" applyProtection="1">
      <alignment vertical="center" wrapText="1"/>
    </xf>
    <xf numFmtId="167" fontId="4" fillId="2" borderId="1" xfId="0" applyNumberFormat="1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right" vertical="center" wrapText="1"/>
    </xf>
    <xf numFmtId="164" fontId="4" fillId="2" borderId="4" xfId="0" applyNumberFormat="1" applyFont="1" applyFill="1" applyBorder="1" applyAlignment="1" applyProtection="1">
      <alignment horizontal="right" vertical="center" wrapText="1"/>
    </xf>
    <xf numFmtId="167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</xf>
    <xf numFmtId="10" fontId="8" fillId="0" borderId="1" xfId="0" applyNumberFormat="1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164" fontId="4" fillId="0" borderId="2" xfId="0" applyNumberFormat="1" applyFont="1" applyBorder="1" applyAlignment="1" applyProtection="1">
      <alignment horizontal="center"/>
    </xf>
    <xf numFmtId="164" fontId="4" fillId="0" borderId="4" xfId="0" applyNumberFormat="1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left"/>
    </xf>
    <xf numFmtId="0" fontId="8" fillId="0" borderId="3" xfId="0" applyFont="1" applyBorder="1" applyAlignment="1" applyProtection="1">
      <alignment horizontal="left"/>
    </xf>
    <xf numFmtId="0" fontId="8" fillId="0" borderId="4" xfId="0" applyFont="1" applyBorder="1" applyAlignment="1" applyProtection="1">
      <alignment horizontal="left"/>
    </xf>
    <xf numFmtId="10" fontId="8" fillId="0" borderId="2" xfId="0" applyNumberFormat="1" applyFont="1" applyBorder="1" applyAlignment="1" applyProtection="1">
      <alignment horizontal="center"/>
    </xf>
    <xf numFmtId="10" fontId="8" fillId="0" borderId="4" xfId="0" applyNumberFormat="1" applyFont="1" applyBorder="1" applyAlignment="1" applyProtection="1">
      <alignment horizontal="center"/>
    </xf>
    <xf numFmtId="164" fontId="8" fillId="0" borderId="2" xfId="0" applyNumberFormat="1" applyFont="1" applyBorder="1" applyAlignment="1" applyProtection="1">
      <alignment horizontal="center"/>
    </xf>
    <xf numFmtId="164" fontId="8" fillId="0" borderId="4" xfId="0" applyNumberFormat="1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left"/>
    </xf>
    <xf numFmtId="0" fontId="4" fillId="0" borderId="4" xfId="0" applyFont="1" applyBorder="1" applyAlignment="1" applyProtection="1">
      <alignment horizontal="left"/>
    </xf>
    <xf numFmtId="10" fontId="4" fillId="0" borderId="4" xfId="0" applyNumberFormat="1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10" fontId="3" fillId="0" borderId="2" xfId="0" applyNumberFormat="1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164" fontId="3" fillId="0" borderId="2" xfId="0" applyNumberFormat="1" applyFont="1" applyBorder="1" applyAlignment="1" applyProtection="1">
      <alignment horizontal="center"/>
    </xf>
    <xf numFmtId="164" fontId="3" fillId="0" borderId="4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right" vertical="center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wrapText="1"/>
    </xf>
    <xf numFmtId="164" fontId="6" fillId="0" borderId="2" xfId="0" applyNumberFormat="1" applyFont="1" applyBorder="1" applyAlignment="1" applyProtection="1">
      <alignment horizontal="center" vertical="center" wrapText="1"/>
    </xf>
    <xf numFmtId="164" fontId="6" fillId="0" borderId="3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5" fillId="2" borderId="0" xfId="0" applyFont="1" applyFill="1" applyBorder="1" applyAlignment="1" applyProtection="1">
      <alignment horizontal="right" vertical="center"/>
    </xf>
    <xf numFmtId="164" fontId="6" fillId="2" borderId="0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164" fontId="6" fillId="0" borderId="5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vertical="center" wrapText="1"/>
    </xf>
    <xf numFmtId="10" fontId="6" fillId="3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right" vertical="center" wrapText="1"/>
    </xf>
    <xf numFmtId="10" fontId="6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horizontal="center" vertical="center" wrapText="1"/>
    </xf>
    <xf numFmtId="2" fontId="5" fillId="3" borderId="2" xfId="0" applyNumberFormat="1" applyFont="1" applyFill="1" applyBorder="1" applyAlignment="1" applyProtection="1">
      <alignment horizontal="center" vertical="center" wrapText="1"/>
    </xf>
    <xf numFmtId="2" fontId="5" fillId="3" borderId="3" xfId="0" applyNumberFormat="1" applyFont="1" applyFill="1" applyBorder="1" applyAlignment="1" applyProtection="1">
      <alignment horizontal="center" vertical="center" wrapText="1"/>
    </xf>
    <xf numFmtId="2" fontId="5" fillId="3" borderId="4" xfId="0" applyNumberFormat="1" applyFont="1" applyFill="1" applyBorder="1" applyAlignment="1" applyProtection="1">
      <alignment horizontal="center" vertical="center" wrapText="1"/>
    </xf>
    <xf numFmtId="164" fontId="5" fillId="3" borderId="2" xfId="0" applyNumberFormat="1" applyFont="1" applyFill="1" applyBorder="1" applyAlignment="1" applyProtection="1">
      <alignment horizontal="center" vertical="center" wrapText="1"/>
    </xf>
    <xf numFmtId="164" fontId="5" fillId="3" borderId="3" xfId="0" applyNumberFormat="1" applyFont="1" applyFill="1" applyBorder="1" applyAlignment="1" applyProtection="1">
      <alignment horizontal="center" vertical="center" wrapText="1"/>
    </xf>
    <xf numFmtId="164" fontId="5" fillId="3" borderId="4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1" applyProtection="1"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3" fillId="4" borderId="0" xfId="0" applyFont="1" applyFill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horizontal="center"/>
      <protection locked="0"/>
    </xf>
    <xf numFmtId="0" fontId="3" fillId="5" borderId="3" xfId="0" applyFont="1" applyFill="1" applyBorder="1" applyAlignment="1" applyProtection="1">
      <alignment horizontal="center"/>
      <protection locked="0"/>
    </xf>
    <xf numFmtId="0" fontId="3" fillId="5" borderId="4" xfId="0" applyFont="1" applyFill="1" applyBorder="1" applyAlignment="1" applyProtection="1">
      <alignment horizontal="center"/>
      <protection locked="0"/>
    </xf>
    <xf numFmtId="164" fontId="5" fillId="5" borderId="1" xfId="0" applyNumberFormat="1" applyFont="1" applyFill="1" applyBorder="1" applyAlignment="1" applyProtection="1">
      <alignment horizontal="center" vertical="center"/>
      <protection locked="0"/>
    </xf>
    <xf numFmtId="0" fontId="3" fillId="6" borderId="0" xfId="0" applyFont="1" applyFill="1" applyAlignment="1" applyProtection="1">
      <alignment horizontal="center" vertical="center"/>
      <protection locked="0"/>
    </xf>
    <xf numFmtId="0" fontId="3" fillId="6" borderId="0" xfId="0" applyFont="1" applyFill="1" applyAlignment="1" applyProtection="1">
      <alignment horizontal="center" vertical="center" wrapText="1"/>
      <protection locked="0"/>
    </xf>
    <xf numFmtId="165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10" fontId="4" fillId="5" borderId="1" xfId="0" applyNumberFormat="1" applyFont="1" applyFill="1" applyBorder="1" applyAlignment="1" applyProtection="1">
      <alignment horizontal="center" vertical="center" wrapText="1"/>
    </xf>
    <xf numFmtId="10" fontId="3" fillId="5" borderId="2" xfId="1" applyNumberFormat="1" applyFont="1" applyFill="1" applyBorder="1" applyAlignment="1" applyProtection="1">
      <alignment horizontal="center"/>
      <protection locked="0"/>
    </xf>
    <xf numFmtId="10" fontId="3" fillId="5" borderId="4" xfId="1" applyNumberFormat="1" applyFont="1" applyFill="1" applyBorder="1" applyAlignment="1" applyProtection="1">
      <alignment horizontal="center"/>
      <protection locked="0"/>
    </xf>
    <xf numFmtId="9" fontId="3" fillId="5" borderId="0" xfId="0" applyNumberFormat="1" applyFont="1" applyFill="1" applyProtection="1">
      <protection locked="0"/>
    </xf>
    <xf numFmtId="10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0" xfId="0" applyFont="1" applyFill="1" applyAlignment="1" applyProtection="1">
      <alignment horizontal="center" vertical="center"/>
    </xf>
    <xf numFmtId="0" fontId="5" fillId="4" borderId="0" xfId="0" applyFont="1" applyFill="1" applyAlignment="1" applyProtection="1">
      <alignment horizontal="center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center"/>
      <protection locked="0"/>
    </xf>
    <xf numFmtId="0" fontId="4" fillId="6" borderId="1" xfId="0" applyFont="1" applyFill="1" applyBorder="1" applyAlignment="1" applyProtection="1">
      <alignment horizontal="center"/>
      <protection locked="0"/>
    </xf>
    <xf numFmtId="10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10" fontId="7" fillId="5" borderId="1" xfId="0" applyNumberFormat="1" applyFont="1" applyFill="1" applyBorder="1" applyAlignment="1" applyProtection="1">
      <alignment horizontal="center" vertical="center" wrapText="1"/>
      <protection locked="0"/>
    </xf>
    <xf numFmtId="10" fontId="7" fillId="5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8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9" fontId="4" fillId="0" borderId="1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8" fontId="4" fillId="0" borderId="1" xfId="0" applyNumberFormat="1" applyFont="1" applyBorder="1"/>
    <xf numFmtId="8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3" fillId="6" borderId="1" xfId="0" applyFont="1" applyFill="1" applyBorder="1"/>
    <xf numFmtId="0" fontId="4" fillId="0" borderId="1" xfId="0" applyNumberFormat="1" applyFont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mruColors>
      <color rgb="FF99FFCC"/>
      <color rgb="FF66FFCC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E7C41-6B69-493F-850B-C12C13951CAD}">
  <sheetPr>
    <tabColor theme="4" tint="0.39997558519241921"/>
  </sheetPr>
  <dimension ref="A1:G15"/>
  <sheetViews>
    <sheetView tabSelected="1" workbookViewId="0">
      <selection activeCell="E12" sqref="E12"/>
    </sheetView>
  </sheetViews>
  <sheetFormatPr defaultRowHeight="14.5" x14ac:dyDescent="0.35"/>
  <cols>
    <col min="2" max="2" width="52.1796875" customWidth="1"/>
    <col min="3" max="3" width="25.26953125" bestFit="1" customWidth="1"/>
    <col min="4" max="4" width="15.08984375" bestFit="1" customWidth="1"/>
    <col min="5" max="5" width="13.54296875" bestFit="1" customWidth="1"/>
    <col min="6" max="6" width="18.6328125" customWidth="1"/>
    <col min="7" max="7" width="19.453125" customWidth="1"/>
  </cols>
  <sheetData>
    <row r="1" spans="1:7" x14ac:dyDescent="0.35">
      <c r="A1" s="193" t="s">
        <v>186</v>
      </c>
      <c r="B1" s="193"/>
      <c r="C1" s="193"/>
      <c r="D1" s="193"/>
      <c r="E1" s="193"/>
      <c r="F1" s="193"/>
      <c r="G1" s="193"/>
    </row>
    <row r="2" spans="1:7" x14ac:dyDescent="0.35">
      <c r="A2" s="180" t="s">
        <v>172</v>
      </c>
      <c r="B2" s="180" t="s">
        <v>148</v>
      </c>
      <c r="C2" s="180" t="s">
        <v>181</v>
      </c>
      <c r="D2" s="180" t="s">
        <v>156</v>
      </c>
      <c r="E2" s="180" t="s">
        <v>151</v>
      </c>
      <c r="F2" s="180" t="s">
        <v>182</v>
      </c>
      <c r="G2" s="180" t="s">
        <v>183</v>
      </c>
    </row>
    <row r="3" spans="1:7" ht="65" x14ac:dyDescent="0.35">
      <c r="A3" s="175">
        <v>1</v>
      </c>
      <c r="B3" s="186" t="s">
        <v>184</v>
      </c>
      <c r="C3" s="175">
        <v>27014</v>
      </c>
      <c r="D3" s="175" t="s">
        <v>185</v>
      </c>
      <c r="E3" s="175">
        <v>24</v>
      </c>
      <c r="F3" s="178" t="e">
        <f>G11+C15</f>
        <v>#DIV/0!</v>
      </c>
      <c r="G3" s="192" t="e">
        <f>E3*F3</f>
        <v>#DIV/0!</v>
      </c>
    </row>
    <row r="6" spans="1:7" x14ac:dyDescent="0.35">
      <c r="A6" s="184"/>
      <c r="B6" s="184"/>
      <c r="C6" s="184"/>
      <c r="D6" s="184"/>
      <c r="E6" s="184"/>
      <c r="F6" s="184"/>
      <c r="G6" s="184"/>
    </row>
    <row r="7" spans="1:7" x14ac:dyDescent="0.35">
      <c r="A7" s="194" t="s">
        <v>172</v>
      </c>
      <c r="B7" s="195" t="s">
        <v>187</v>
      </c>
      <c r="C7" s="195"/>
      <c r="D7" s="195"/>
      <c r="E7" s="195"/>
      <c r="F7" s="196" t="s">
        <v>190</v>
      </c>
      <c r="G7" s="196" t="s">
        <v>191</v>
      </c>
    </row>
    <row r="8" spans="1:7" x14ac:dyDescent="0.35">
      <c r="A8" s="194"/>
      <c r="B8" s="197" t="s">
        <v>188</v>
      </c>
      <c r="C8" s="197" t="s">
        <v>196</v>
      </c>
      <c r="D8" s="197" t="s">
        <v>138</v>
      </c>
      <c r="E8" s="197" t="s">
        <v>189</v>
      </c>
      <c r="F8" s="196"/>
      <c r="G8" s="196"/>
    </row>
    <row r="9" spans="1:7" x14ac:dyDescent="0.35">
      <c r="A9" s="175">
        <v>1</v>
      </c>
      <c r="B9" s="175" t="s">
        <v>133</v>
      </c>
      <c r="C9" s="175">
        <f>'Analista Computacional'!G38</f>
        <v>0</v>
      </c>
      <c r="D9" s="175" t="e">
        <f>'Analista Computacional'!G163</f>
        <v>#DIV/0!</v>
      </c>
      <c r="E9" s="175">
        <v>2</v>
      </c>
      <c r="F9" s="178" t="e">
        <f>C9*D9</f>
        <v>#DIV/0!</v>
      </c>
      <c r="G9" s="202" t="e">
        <f>E9*F9</f>
        <v>#DIV/0!</v>
      </c>
    </row>
    <row r="10" spans="1:7" x14ac:dyDescent="0.35">
      <c r="A10" s="175">
        <v>2</v>
      </c>
      <c r="B10" s="175" t="s">
        <v>192</v>
      </c>
      <c r="C10" s="175">
        <f>'Analista Redes'!G38</f>
        <v>0</v>
      </c>
      <c r="D10" s="175" t="e">
        <f>'Analista Redes'!G163</f>
        <v>#DIV/0!</v>
      </c>
      <c r="E10" s="175">
        <v>1</v>
      </c>
      <c r="F10" s="178" t="e">
        <f>C10*D10</f>
        <v>#DIV/0!</v>
      </c>
      <c r="G10" s="202" t="e">
        <f>E10*F10</f>
        <v>#DIV/0!</v>
      </c>
    </row>
    <row r="11" spans="1:7" x14ac:dyDescent="0.35">
      <c r="A11" s="175"/>
      <c r="B11" s="175"/>
      <c r="C11" s="179" t="s">
        <v>193</v>
      </c>
      <c r="D11" s="179"/>
      <c r="E11" s="179">
        <v>3</v>
      </c>
      <c r="F11" s="179" t="s">
        <v>194</v>
      </c>
      <c r="G11" s="192" t="e">
        <f>SUM(G9:G10)</f>
        <v>#DIV/0!</v>
      </c>
    </row>
    <row r="12" spans="1:7" x14ac:dyDescent="0.35">
      <c r="A12" s="184"/>
      <c r="B12" s="184"/>
      <c r="C12" s="184"/>
      <c r="D12" s="184"/>
      <c r="E12" s="184"/>
      <c r="F12" s="184"/>
      <c r="G12" s="184"/>
    </row>
    <row r="13" spans="1:7" x14ac:dyDescent="0.35">
      <c r="A13" s="198" t="s">
        <v>147</v>
      </c>
      <c r="B13" s="199"/>
      <c r="C13" s="200"/>
      <c r="D13" s="184"/>
      <c r="E13" s="184"/>
      <c r="F13" s="184"/>
      <c r="G13" s="184"/>
    </row>
    <row r="14" spans="1:7" x14ac:dyDescent="0.35">
      <c r="A14" s="201" t="s">
        <v>172</v>
      </c>
      <c r="B14" s="201" t="s">
        <v>148</v>
      </c>
      <c r="C14" s="201" t="s">
        <v>149</v>
      </c>
      <c r="D14" s="184"/>
      <c r="E14" s="184"/>
      <c r="F14" s="184"/>
      <c r="G14" s="184"/>
    </row>
    <row r="15" spans="1:7" x14ac:dyDescent="0.35">
      <c r="A15" s="187">
        <v>1</v>
      </c>
      <c r="B15" s="187" t="s">
        <v>195</v>
      </c>
      <c r="C15" s="191">
        <f>'Visita Técnica Programada'!E3</f>
        <v>0</v>
      </c>
      <c r="D15" s="184"/>
      <c r="E15" s="184"/>
      <c r="F15" s="184"/>
      <c r="G15" s="184"/>
    </row>
  </sheetData>
  <mergeCells count="6">
    <mergeCell ref="A13:C13"/>
    <mergeCell ref="A1:G1"/>
    <mergeCell ref="B7:E7"/>
    <mergeCell ref="A7:A8"/>
    <mergeCell ref="F7:F8"/>
    <mergeCell ref="G7:G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BF9FF-BF71-443A-BCA7-D9F17ECF5093}">
  <sheetPr>
    <tabColor theme="4" tint="0.59999389629810485"/>
  </sheetPr>
  <dimension ref="A1:M167"/>
  <sheetViews>
    <sheetView topLeftCell="A122" zoomScaleNormal="100" workbookViewId="0">
      <selection activeCell="G132" sqref="G132:J132"/>
    </sheetView>
  </sheetViews>
  <sheetFormatPr defaultRowHeight="14.5" x14ac:dyDescent="0.35"/>
  <cols>
    <col min="1" max="1" width="8.7265625" style="1"/>
    <col min="2" max="2" width="13.26953125" style="1" customWidth="1"/>
    <col min="3" max="3" width="13.36328125" style="1" customWidth="1"/>
    <col min="4" max="4" width="12.6328125" style="1" customWidth="1"/>
    <col min="5" max="5" width="13.36328125" style="1" customWidth="1"/>
    <col min="6" max="6" width="12.90625" style="1" customWidth="1"/>
    <col min="7" max="7" width="8.7265625" style="1"/>
    <col min="8" max="8" width="11.54296875" style="1" bestFit="1" customWidth="1"/>
    <col min="9" max="9" width="13" style="1" bestFit="1" customWidth="1"/>
    <col min="10" max="10" width="9.90625" style="1" bestFit="1" customWidth="1"/>
    <col min="11" max="16384" width="8.7265625" style="1"/>
  </cols>
  <sheetData>
    <row r="1" spans="1:10" x14ac:dyDescent="0.35">
      <c r="A1" s="154" t="s">
        <v>0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x14ac:dyDescent="0.35">
      <c r="A2" s="154" t="s">
        <v>1</v>
      </c>
      <c r="B2" s="154"/>
      <c r="C2" s="154"/>
      <c r="D2" s="154"/>
      <c r="E2" s="154"/>
      <c r="F2" s="154"/>
      <c r="G2" s="154"/>
      <c r="H2" s="154"/>
      <c r="I2" s="154"/>
      <c r="J2" s="154"/>
    </row>
    <row r="3" spans="1:10" x14ac:dyDescent="0.35">
      <c r="A3" s="2"/>
      <c r="B3" s="3"/>
      <c r="C3" s="3"/>
      <c r="D3" s="3"/>
      <c r="E3" s="3"/>
      <c r="F3" s="3"/>
      <c r="G3" s="3"/>
      <c r="H3" s="3"/>
      <c r="I3" s="3"/>
      <c r="J3" s="3"/>
    </row>
    <row r="4" spans="1:10" x14ac:dyDescent="0.35">
      <c r="A4" s="151" t="s">
        <v>2</v>
      </c>
      <c r="B4" s="151"/>
      <c r="C4" s="151"/>
      <c r="D4" s="152"/>
      <c r="E4" s="152"/>
      <c r="F4" s="152"/>
      <c r="G4" s="152"/>
      <c r="H4" s="152"/>
      <c r="I4" s="152"/>
      <c r="J4" s="152"/>
    </row>
    <row r="5" spans="1:10" x14ac:dyDescent="0.35">
      <c r="A5" s="151" t="s">
        <v>129</v>
      </c>
      <c r="B5" s="153"/>
      <c r="C5" s="153"/>
      <c r="D5" s="152" t="s">
        <v>130</v>
      </c>
      <c r="E5" s="152"/>
      <c r="F5" s="152"/>
      <c r="G5" s="152"/>
      <c r="H5" s="152"/>
      <c r="I5" s="152"/>
      <c r="J5" s="152"/>
    </row>
    <row r="6" spans="1:10" x14ac:dyDescent="0.35">
      <c r="A6" s="151" t="s">
        <v>131</v>
      </c>
      <c r="B6" s="151"/>
      <c r="C6" s="151"/>
      <c r="D6" s="152"/>
      <c r="E6" s="152"/>
      <c r="F6" s="152"/>
      <c r="G6" s="152"/>
      <c r="H6" s="152"/>
      <c r="I6" s="152"/>
      <c r="J6" s="152"/>
    </row>
    <row r="7" spans="1:10" x14ac:dyDescent="0.35">
      <c r="A7" s="151" t="s">
        <v>132</v>
      </c>
      <c r="B7" s="151"/>
      <c r="C7" s="151"/>
      <c r="D7" s="152"/>
      <c r="E7" s="152"/>
      <c r="F7" s="152"/>
      <c r="G7" s="152"/>
      <c r="H7" s="152"/>
      <c r="I7" s="152"/>
      <c r="J7" s="152"/>
    </row>
    <row r="8" spans="1:10" x14ac:dyDescent="0.3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x14ac:dyDescent="0.35">
      <c r="A9" s="154" t="s">
        <v>3</v>
      </c>
      <c r="B9" s="154"/>
      <c r="C9" s="154"/>
      <c r="D9" s="154"/>
      <c r="E9" s="154"/>
      <c r="F9" s="154"/>
      <c r="G9" s="154"/>
      <c r="H9" s="154"/>
      <c r="I9" s="154"/>
      <c r="J9" s="154"/>
    </row>
    <row r="10" spans="1:10" x14ac:dyDescent="0.3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35">
      <c r="A11" s="6" t="s">
        <v>4</v>
      </c>
      <c r="B11" s="7" t="s">
        <v>5</v>
      </c>
      <c r="C11" s="7"/>
      <c r="D11" s="7"/>
      <c r="E11" s="7"/>
      <c r="F11" s="7"/>
      <c r="G11" s="8"/>
      <c r="H11" s="8"/>
      <c r="I11" s="8"/>
      <c r="J11" s="8"/>
    </row>
    <row r="12" spans="1:10" x14ac:dyDescent="0.35">
      <c r="A12" s="6" t="s">
        <v>6</v>
      </c>
      <c r="B12" s="7" t="s">
        <v>7</v>
      </c>
      <c r="C12" s="7"/>
      <c r="D12" s="7"/>
      <c r="E12" s="7"/>
      <c r="F12" s="7"/>
      <c r="G12" s="8" t="s">
        <v>8</v>
      </c>
      <c r="H12" s="8"/>
      <c r="I12" s="8"/>
      <c r="J12" s="8"/>
    </row>
    <row r="13" spans="1:10" ht="14.5" customHeight="1" x14ac:dyDescent="0.35">
      <c r="A13" s="6" t="s">
        <v>9</v>
      </c>
      <c r="B13" s="7" t="s">
        <v>10</v>
      </c>
      <c r="C13" s="7"/>
      <c r="D13" s="7"/>
      <c r="E13" s="7"/>
      <c r="F13" s="7"/>
      <c r="G13" s="155"/>
      <c r="H13" s="156"/>
      <c r="I13" s="156"/>
      <c r="J13" s="157"/>
    </row>
    <row r="14" spans="1:10" x14ac:dyDescent="0.35">
      <c r="A14" s="6" t="s">
        <v>11</v>
      </c>
      <c r="B14" s="7" t="s">
        <v>12</v>
      </c>
      <c r="C14" s="7"/>
      <c r="D14" s="7"/>
      <c r="E14" s="7"/>
      <c r="F14" s="7"/>
      <c r="G14" s="8" t="s">
        <v>13</v>
      </c>
      <c r="H14" s="8"/>
      <c r="I14" s="8"/>
      <c r="J14" s="8"/>
    </row>
    <row r="15" spans="1:10" x14ac:dyDescent="0.35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x14ac:dyDescent="0.35">
      <c r="A16" s="154" t="s">
        <v>14</v>
      </c>
      <c r="B16" s="154"/>
      <c r="C16" s="154"/>
      <c r="D16" s="154"/>
      <c r="E16" s="154"/>
      <c r="F16" s="154"/>
      <c r="G16" s="154"/>
      <c r="H16" s="154"/>
      <c r="I16" s="154"/>
      <c r="J16" s="154"/>
    </row>
    <row r="17" spans="1:10" x14ac:dyDescent="0.3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x14ac:dyDescent="0.35">
      <c r="A18" s="9" t="s">
        <v>15</v>
      </c>
      <c r="B18" s="9"/>
      <c r="C18" s="9"/>
      <c r="D18" s="8" t="s">
        <v>16</v>
      </c>
      <c r="E18" s="8"/>
      <c r="F18" s="8" t="s">
        <v>17</v>
      </c>
      <c r="G18" s="8"/>
      <c r="H18" s="8"/>
      <c r="I18" s="8"/>
      <c r="J18" s="8"/>
    </row>
    <row r="19" spans="1:10" x14ac:dyDescent="0.35">
      <c r="A19" s="10" t="s">
        <v>133</v>
      </c>
      <c r="B19" s="10"/>
      <c r="C19" s="10"/>
      <c r="D19" s="11" t="s">
        <v>143</v>
      </c>
      <c r="E19" s="12"/>
      <c r="F19" s="13">
        <v>2</v>
      </c>
      <c r="G19" s="13"/>
      <c r="H19" s="13"/>
      <c r="I19" s="13"/>
      <c r="J19" s="13"/>
    </row>
    <row r="20" spans="1:10" x14ac:dyDescent="0.35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35">
      <c r="A21" s="154" t="s">
        <v>18</v>
      </c>
      <c r="B21" s="154"/>
      <c r="C21" s="154"/>
      <c r="D21" s="154"/>
      <c r="E21" s="154"/>
      <c r="F21" s="154"/>
      <c r="G21" s="154"/>
      <c r="H21" s="154"/>
      <c r="I21" s="154"/>
      <c r="J21" s="154"/>
    </row>
    <row r="22" spans="1:10" x14ac:dyDescent="0.35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 x14ac:dyDescent="0.35">
      <c r="A23" s="15" t="s">
        <v>19</v>
      </c>
      <c r="B23" s="16" t="s">
        <v>20</v>
      </c>
      <c r="C23" s="16"/>
      <c r="D23" s="16"/>
      <c r="E23" s="16"/>
      <c r="F23" s="16"/>
      <c r="G23" s="8" t="s">
        <v>133</v>
      </c>
      <c r="H23" s="8"/>
      <c r="I23" s="8"/>
      <c r="J23" s="8"/>
    </row>
    <row r="24" spans="1:10" x14ac:dyDescent="0.35">
      <c r="A24" s="15" t="s">
        <v>21</v>
      </c>
      <c r="B24" s="16" t="s">
        <v>22</v>
      </c>
      <c r="C24" s="16"/>
      <c r="D24" s="16"/>
      <c r="E24" s="16"/>
      <c r="F24" s="16"/>
      <c r="G24" s="9" t="s">
        <v>134</v>
      </c>
      <c r="H24" s="9"/>
      <c r="I24" s="9"/>
      <c r="J24" s="9"/>
    </row>
    <row r="25" spans="1:10" x14ac:dyDescent="0.35">
      <c r="A25" s="15" t="s">
        <v>23</v>
      </c>
      <c r="B25" s="16" t="s">
        <v>24</v>
      </c>
      <c r="C25" s="16"/>
      <c r="D25" s="16"/>
      <c r="E25" s="16"/>
      <c r="F25" s="16"/>
      <c r="G25" s="158">
        <v>0</v>
      </c>
      <c r="H25" s="158"/>
      <c r="I25" s="158"/>
      <c r="J25" s="158"/>
    </row>
    <row r="26" spans="1:10" x14ac:dyDescent="0.35">
      <c r="A26" s="15" t="s">
        <v>25</v>
      </c>
      <c r="B26" s="16" t="s">
        <v>26</v>
      </c>
      <c r="C26" s="16"/>
      <c r="D26" s="16"/>
      <c r="E26" s="16"/>
      <c r="F26" s="16"/>
      <c r="G26" s="9" t="s">
        <v>144</v>
      </c>
      <c r="H26" s="9"/>
      <c r="I26" s="9"/>
      <c r="J26" s="9"/>
    </row>
    <row r="27" spans="1:10" x14ac:dyDescent="0.35">
      <c r="A27" s="15" t="s">
        <v>27</v>
      </c>
      <c r="B27" s="16" t="s">
        <v>28</v>
      </c>
      <c r="C27" s="16"/>
      <c r="D27" s="16"/>
      <c r="E27" s="16"/>
      <c r="F27" s="16"/>
      <c r="G27" s="17"/>
      <c r="H27" s="17"/>
      <c r="I27" s="17"/>
      <c r="J27" s="17"/>
    </row>
    <row r="28" spans="1:10" x14ac:dyDescent="0.35">
      <c r="A28" s="18"/>
      <c r="B28" s="18"/>
      <c r="C28" s="18"/>
      <c r="D28" s="18"/>
      <c r="E28" s="18"/>
      <c r="F28" s="18"/>
      <c r="G28" s="18"/>
      <c r="H28" s="18"/>
      <c r="I28" s="18"/>
      <c r="J28" s="18"/>
    </row>
    <row r="29" spans="1:10" x14ac:dyDescent="0.35">
      <c r="A29" s="154" t="s">
        <v>29</v>
      </c>
      <c r="B29" s="154"/>
      <c r="C29" s="154"/>
      <c r="D29" s="154"/>
      <c r="E29" s="154"/>
      <c r="F29" s="154"/>
      <c r="G29" s="154"/>
      <c r="H29" s="154"/>
      <c r="I29" s="154"/>
      <c r="J29" s="154"/>
    </row>
    <row r="30" spans="1:10" x14ac:dyDescent="0.35">
      <c r="A30" s="14"/>
      <c r="B30" s="14"/>
      <c r="C30" s="14"/>
      <c r="D30" s="14"/>
      <c r="E30" s="14"/>
      <c r="F30" s="14"/>
      <c r="G30" s="14"/>
      <c r="H30" s="14"/>
      <c r="I30" s="14"/>
      <c r="J30" s="14"/>
    </row>
    <row r="31" spans="1:10" x14ac:dyDescent="0.35">
      <c r="A31" s="19">
        <v>1</v>
      </c>
      <c r="B31" s="20" t="s">
        <v>30</v>
      </c>
      <c r="C31" s="20"/>
      <c r="D31" s="20"/>
      <c r="E31" s="20"/>
      <c r="F31" s="20"/>
      <c r="G31" s="21" t="s">
        <v>31</v>
      </c>
      <c r="H31" s="21"/>
      <c r="I31" s="21"/>
      <c r="J31" s="21"/>
    </row>
    <row r="32" spans="1:10" x14ac:dyDescent="0.35">
      <c r="A32" s="22" t="s">
        <v>4</v>
      </c>
      <c r="B32" s="23" t="s">
        <v>32</v>
      </c>
      <c r="C32" s="23"/>
      <c r="D32" s="23"/>
      <c r="E32" s="23"/>
      <c r="F32" s="23"/>
      <c r="G32" s="24">
        <f>G25</f>
        <v>0</v>
      </c>
      <c r="H32" s="24"/>
      <c r="I32" s="24"/>
      <c r="J32" s="24"/>
    </row>
    <row r="33" spans="1:10" x14ac:dyDescent="0.35">
      <c r="A33" s="22" t="s">
        <v>6</v>
      </c>
      <c r="B33" s="23" t="s">
        <v>33</v>
      </c>
      <c r="C33" s="23"/>
      <c r="D33" s="23"/>
      <c r="E33" s="23"/>
      <c r="F33" s="23"/>
      <c r="G33" s="24">
        <f>G32*30%</f>
        <v>0</v>
      </c>
      <c r="H33" s="24"/>
      <c r="I33" s="24"/>
      <c r="J33" s="24"/>
    </row>
    <row r="34" spans="1:10" x14ac:dyDescent="0.35">
      <c r="A34" s="22" t="s">
        <v>9</v>
      </c>
      <c r="B34" s="25" t="s">
        <v>135</v>
      </c>
      <c r="C34" s="25"/>
      <c r="D34" s="25"/>
      <c r="E34" s="25"/>
      <c r="F34" s="25"/>
      <c r="G34" s="24">
        <v>0</v>
      </c>
      <c r="H34" s="24"/>
      <c r="I34" s="24"/>
      <c r="J34" s="24"/>
    </row>
    <row r="35" spans="1:10" x14ac:dyDescent="0.35">
      <c r="A35" s="22" t="s">
        <v>11</v>
      </c>
      <c r="B35" s="25" t="s">
        <v>136</v>
      </c>
      <c r="C35" s="25"/>
      <c r="D35" s="25"/>
      <c r="E35" s="25"/>
      <c r="F35" s="25"/>
      <c r="G35" s="24">
        <v>0</v>
      </c>
      <c r="H35" s="24"/>
      <c r="I35" s="24"/>
      <c r="J35" s="24"/>
    </row>
    <row r="36" spans="1:10" x14ac:dyDescent="0.35">
      <c r="A36" s="22" t="s">
        <v>52</v>
      </c>
      <c r="B36" s="25" t="s">
        <v>137</v>
      </c>
      <c r="C36" s="25"/>
      <c r="D36" s="25"/>
      <c r="E36" s="25"/>
      <c r="F36" s="25"/>
      <c r="G36" s="24">
        <v>0</v>
      </c>
      <c r="H36" s="24"/>
      <c r="I36" s="24"/>
      <c r="J36" s="24"/>
    </row>
    <row r="37" spans="1:10" x14ac:dyDescent="0.35">
      <c r="A37" s="22" t="s">
        <v>54</v>
      </c>
      <c r="B37" s="25" t="s">
        <v>34</v>
      </c>
      <c r="C37" s="25"/>
      <c r="D37" s="25"/>
      <c r="E37" s="25"/>
      <c r="F37" s="25"/>
      <c r="G37" s="24">
        <v>0</v>
      </c>
      <c r="H37" s="24"/>
      <c r="I37" s="24"/>
      <c r="J37" s="24"/>
    </row>
    <row r="38" spans="1:10" x14ac:dyDescent="0.35">
      <c r="A38" s="20" t="s">
        <v>35</v>
      </c>
      <c r="B38" s="20"/>
      <c r="C38" s="20"/>
      <c r="D38" s="20"/>
      <c r="E38" s="20"/>
      <c r="F38" s="20"/>
      <c r="G38" s="26">
        <f>SUM(G32:J37)</f>
        <v>0</v>
      </c>
      <c r="H38" s="26"/>
      <c r="I38" s="26"/>
      <c r="J38" s="26"/>
    </row>
    <row r="39" spans="1:10" x14ac:dyDescent="0.35">
      <c r="A39" s="18"/>
      <c r="B39" s="18"/>
      <c r="C39" s="18"/>
      <c r="D39" s="18"/>
      <c r="E39" s="18"/>
      <c r="F39" s="18"/>
      <c r="G39" s="18"/>
      <c r="H39" s="18"/>
      <c r="I39" s="18"/>
      <c r="J39" s="18"/>
    </row>
    <row r="40" spans="1:10" x14ac:dyDescent="0.35">
      <c r="A40" s="154" t="s">
        <v>36</v>
      </c>
      <c r="B40" s="154"/>
      <c r="C40" s="154"/>
      <c r="D40" s="154"/>
      <c r="E40" s="154"/>
      <c r="F40" s="154"/>
      <c r="G40" s="154"/>
      <c r="H40" s="154"/>
      <c r="I40" s="154"/>
      <c r="J40" s="154"/>
    </row>
    <row r="41" spans="1:10" x14ac:dyDescent="0.35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0" x14ac:dyDescent="0.35">
      <c r="A42" s="159" t="s">
        <v>37</v>
      </c>
      <c r="B42" s="159"/>
      <c r="C42" s="159"/>
      <c r="D42" s="159"/>
      <c r="E42" s="159"/>
      <c r="F42" s="159"/>
      <c r="G42" s="159"/>
      <c r="H42" s="159"/>
      <c r="I42" s="159"/>
      <c r="J42" s="159"/>
    </row>
    <row r="43" spans="1:10" x14ac:dyDescent="0.35">
      <c r="A43" s="27" t="s">
        <v>38</v>
      </c>
      <c r="B43" s="27"/>
      <c r="C43" s="27"/>
      <c r="D43" s="27"/>
      <c r="E43" s="27"/>
      <c r="F43" s="27"/>
      <c r="G43" s="28">
        <f>G38</f>
        <v>0</v>
      </c>
      <c r="H43" s="28"/>
      <c r="I43" s="28"/>
      <c r="J43" s="28"/>
    </row>
    <row r="44" spans="1:10" x14ac:dyDescent="0.3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x14ac:dyDescent="0.35">
      <c r="A45" s="15" t="s">
        <v>39</v>
      </c>
      <c r="B45" s="8" t="s">
        <v>40</v>
      </c>
      <c r="C45" s="8"/>
      <c r="D45" s="8"/>
      <c r="E45" s="8"/>
      <c r="F45" s="8"/>
      <c r="G45" s="8" t="s">
        <v>41</v>
      </c>
      <c r="H45" s="8"/>
      <c r="I45" s="20" t="s">
        <v>31</v>
      </c>
      <c r="J45" s="20"/>
    </row>
    <row r="46" spans="1:10" x14ac:dyDescent="0.35">
      <c r="A46" s="29" t="s">
        <v>4</v>
      </c>
      <c r="B46" s="16" t="s">
        <v>42</v>
      </c>
      <c r="C46" s="16"/>
      <c r="D46" s="16"/>
      <c r="E46" s="16"/>
      <c r="F46" s="16"/>
      <c r="G46" s="30">
        <v>8.3299999999999999E-2</v>
      </c>
      <c r="H46" s="30"/>
      <c r="I46" s="31">
        <f>G43*G46</f>
        <v>0</v>
      </c>
      <c r="J46" s="31"/>
    </row>
    <row r="47" spans="1:10" x14ac:dyDescent="0.35">
      <c r="A47" s="29" t="s">
        <v>6</v>
      </c>
      <c r="B47" s="16" t="s">
        <v>43</v>
      </c>
      <c r="C47" s="16"/>
      <c r="D47" s="16"/>
      <c r="E47" s="16"/>
      <c r="F47" s="16"/>
      <c r="G47" s="32">
        <v>2.7799999999999998E-2</v>
      </c>
      <c r="H47" s="32"/>
      <c r="I47" s="31">
        <f>G43*G47</f>
        <v>0</v>
      </c>
      <c r="J47" s="31"/>
    </row>
    <row r="48" spans="1:10" x14ac:dyDescent="0.35">
      <c r="A48" s="8" t="s">
        <v>35</v>
      </c>
      <c r="B48" s="8"/>
      <c r="C48" s="8"/>
      <c r="D48" s="8"/>
      <c r="E48" s="8"/>
      <c r="F48" s="8"/>
      <c r="G48" s="30">
        <f>SUM(G46:H47)</f>
        <v>0.1111</v>
      </c>
      <c r="H48" s="10"/>
      <c r="I48" s="33">
        <f>SUM(I46:J47)</f>
        <v>0</v>
      </c>
      <c r="J48" s="33"/>
    </row>
    <row r="49" spans="1:10" x14ac:dyDescent="0.3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35">
      <c r="A50" s="160" t="s">
        <v>44</v>
      </c>
      <c r="B50" s="160"/>
      <c r="C50" s="160"/>
      <c r="D50" s="160"/>
      <c r="E50" s="160"/>
      <c r="F50" s="160"/>
      <c r="G50" s="160"/>
      <c r="H50" s="160"/>
      <c r="I50" s="160"/>
      <c r="J50" s="160"/>
    </row>
    <row r="51" spans="1:10" x14ac:dyDescent="0.35">
      <c r="A51" s="34" t="s">
        <v>45</v>
      </c>
      <c r="B51" s="34"/>
      <c r="C51" s="34"/>
      <c r="D51" s="34"/>
      <c r="E51" s="34"/>
      <c r="F51" s="34"/>
      <c r="G51" s="35">
        <f>G38+I48</f>
        <v>0</v>
      </c>
      <c r="H51" s="35"/>
      <c r="I51" s="35"/>
      <c r="J51" s="35"/>
    </row>
    <row r="52" spans="1:10" x14ac:dyDescent="0.35">
      <c r="A52" s="36"/>
      <c r="B52" s="36"/>
      <c r="C52" s="36"/>
      <c r="D52" s="36"/>
      <c r="E52" s="36"/>
      <c r="F52" s="36"/>
      <c r="G52" s="36"/>
      <c r="H52" s="36"/>
      <c r="I52" s="36"/>
      <c r="J52" s="36"/>
    </row>
    <row r="53" spans="1:10" x14ac:dyDescent="0.35">
      <c r="A53" s="37" t="s">
        <v>46</v>
      </c>
      <c r="B53" s="38" t="s">
        <v>47</v>
      </c>
      <c r="C53" s="38"/>
      <c r="D53" s="38"/>
      <c r="E53" s="38"/>
      <c r="F53" s="38"/>
      <c r="G53" s="39" t="s">
        <v>41</v>
      </c>
      <c r="H53" s="39"/>
      <c r="I53" s="40" t="s">
        <v>31</v>
      </c>
      <c r="J53" s="40"/>
    </row>
    <row r="54" spans="1:10" x14ac:dyDescent="0.35">
      <c r="A54" s="29" t="s">
        <v>4</v>
      </c>
      <c r="B54" s="16" t="s">
        <v>48</v>
      </c>
      <c r="C54" s="16"/>
      <c r="D54" s="16"/>
      <c r="E54" s="16"/>
      <c r="F54" s="16"/>
      <c r="G54" s="162">
        <v>0.2</v>
      </c>
      <c r="H54" s="162"/>
      <c r="I54" s="41">
        <f>G51*G54</f>
        <v>0</v>
      </c>
      <c r="J54" s="41"/>
    </row>
    <row r="55" spans="1:10" x14ac:dyDescent="0.35">
      <c r="A55" s="29" t="s">
        <v>6</v>
      </c>
      <c r="B55" s="16" t="s">
        <v>49</v>
      </c>
      <c r="C55" s="16"/>
      <c r="D55" s="16"/>
      <c r="E55" s="16"/>
      <c r="F55" s="16"/>
      <c r="G55" s="30">
        <v>2.5000000000000001E-2</v>
      </c>
      <c r="H55" s="30"/>
      <c r="I55" s="41">
        <f>G51*G55</f>
        <v>0</v>
      </c>
      <c r="J55" s="41"/>
    </row>
    <row r="56" spans="1:10" x14ac:dyDescent="0.35">
      <c r="A56" s="29" t="s">
        <v>9</v>
      </c>
      <c r="B56" s="42" t="s">
        <v>50</v>
      </c>
      <c r="C56" s="42"/>
      <c r="D56" s="42"/>
      <c r="E56" s="42"/>
      <c r="F56" s="42"/>
      <c r="G56" s="161">
        <v>0.03</v>
      </c>
      <c r="H56" s="161"/>
      <c r="I56" s="41">
        <f>G51*G56</f>
        <v>0</v>
      </c>
      <c r="J56" s="41"/>
    </row>
    <row r="57" spans="1:10" x14ac:dyDescent="0.35">
      <c r="A57" s="29" t="s">
        <v>11</v>
      </c>
      <c r="B57" s="16" t="s">
        <v>51</v>
      </c>
      <c r="C57" s="16"/>
      <c r="D57" s="16"/>
      <c r="E57" s="16"/>
      <c r="F57" s="16"/>
      <c r="G57" s="30">
        <v>1.4999999999999999E-2</v>
      </c>
      <c r="H57" s="30"/>
      <c r="I57" s="41">
        <f>G51*G57</f>
        <v>0</v>
      </c>
      <c r="J57" s="41"/>
    </row>
    <row r="58" spans="1:10" x14ac:dyDescent="0.35">
      <c r="A58" s="29" t="s">
        <v>52</v>
      </c>
      <c r="B58" s="16" t="s">
        <v>53</v>
      </c>
      <c r="C58" s="16"/>
      <c r="D58" s="16"/>
      <c r="E58" s="16"/>
      <c r="F58" s="16"/>
      <c r="G58" s="30">
        <v>0.01</v>
      </c>
      <c r="H58" s="30"/>
      <c r="I58" s="41">
        <f>G51*G58</f>
        <v>0</v>
      </c>
      <c r="J58" s="41"/>
    </row>
    <row r="59" spans="1:10" x14ac:dyDescent="0.35">
      <c r="A59" s="29" t="s">
        <v>54</v>
      </c>
      <c r="B59" s="16" t="s">
        <v>55</v>
      </c>
      <c r="C59" s="16"/>
      <c r="D59" s="16"/>
      <c r="E59" s="16"/>
      <c r="F59" s="16"/>
      <c r="G59" s="30">
        <v>6.0000000000000001E-3</v>
      </c>
      <c r="H59" s="30"/>
      <c r="I59" s="41">
        <f>G51*G59</f>
        <v>0</v>
      </c>
      <c r="J59" s="41"/>
    </row>
    <row r="60" spans="1:10" x14ac:dyDescent="0.35">
      <c r="A60" s="29" t="s">
        <v>56</v>
      </c>
      <c r="B60" s="16" t="s">
        <v>57</v>
      </c>
      <c r="C60" s="16"/>
      <c r="D60" s="16"/>
      <c r="E60" s="16"/>
      <c r="F60" s="16"/>
      <c r="G60" s="30">
        <v>2E-3</v>
      </c>
      <c r="H60" s="30"/>
      <c r="I60" s="41">
        <f>G51*G60</f>
        <v>0</v>
      </c>
      <c r="J60" s="41"/>
    </row>
    <row r="61" spans="1:10" x14ac:dyDescent="0.35">
      <c r="A61" s="29" t="s">
        <v>58</v>
      </c>
      <c r="B61" s="16" t="s">
        <v>59</v>
      </c>
      <c r="C61" s="16"/>
      <c r="D61" s="16"/>
      <c r="E61" s="16"/>
      <c r="F61" s="16"/>
      <c r="G61" s="30">
        <v>0.08</v>
      </c>
      <c r="H61" s="30"/>
      <c r="I61" s="41">
        <f>G51*G61</f>
        <v>0</v>
      </c>
      <c r="J61" s="41"/>
    </row>
    <row r="62" spans="1:10" x14ac:dyDescent="0.35">
      <c r="A62" s="8" t="s">
        <v>60</v>
      </c>
      <c r="B62" s="8"/>
      <c r="C62" s="8"/>
      <c r="D62" s="8"/>
      <c r="E62" s="8"/>
      <c r="F62" s="8"/>
      <c r="G62" s="43">
        <f>SUM(G54:H61)</f>
        <v>0.36800000000000005</v>
      </c>
      <c r="H62" s="8"/>
      <c r="I62" s="44">
        <f>SUM(I54:J61)</f>
        <v>0</v>
      </c>
      <c r="J62" s="44"/>
    </row>
    <row r="63" spans="1:10" x14ac:dyDescent="0.35">
      <c r="A63" s="18"/>
      <c r="B63" s="18"/>
      <c r="C63" s="18"/>
      <c r="D63" s="18"/>
      <c r="E63" s="18"/>
      <c r="F63" s="18"/>
      <c r="G63" s="18"/>
      <c r="H63" s="18"/>
      <c r="I63" s="18"/>
      <c r="J63" s="18"/>
    </row>
    <row r="64" spans="1:10" x14ac:dyDescent="0.35">
      <c r="A64" s="154" t="s">
        <v>61</v>
      </c>
      <c r="B64" s="154"/>
      <c r="C64" s="154"/>
      <c r="D64" s="154"/>
      <c r="E64" s="154"/>
      <c r="F64" s="154"/>
      <c r="G64" s="154"/>
      <c r="H64" s="154"/>
      <c r="I64" s="154"/>
      <c r="J64" s="154"/>
    </row>
    <row r="65" spans="1:13" x14ac:dyDescent="0.3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3" ht="14.5" customHeight="1" x14ac:dyDescent="0.35">
      <c r="A66" s="45" t="s">
        <v>62</v>
      </c>
      <c r="B66" s="46" t="s">
        <v>63</v>
      </c>
      <c r="C66" s="46"/>
      <c r="D66" s="46"/>
      <c r="E66" s="46"/>
      <c r="F66" s="46"/>
      <c r="G66" s="47" t="s">
        <v>64</v>
      </c>
      <c r="H66" s="48"/>
      <c r="I66" s="49" t="s">
        <v>31</v>
      </c>
      <c r="J66" s="50"/>
    </row>
    <row r="67" spans="1:13" x14ac:dyDescent="0.35">
      <c r="A67" s="51" t="s">
        <v>4</v>
      </c>
      <c r="B67" s="52" t="s">
        <v>65</v>
      </c>
      <c r="C67" s="52"/>
      <c r="D67" s="52"/>
      <c r="E67" s="52"/>
      <c r="F67" s="52"/>
      <c r="G67" s="163">
        <v>0.06</v>
      </c>
      <c r="H67" s="164"/>
      <c r="I67" s="53">
        <f>IF((2*4.9*21)-(G67*G32)&lt;0,0,(2*4.9*21)-(G67*G32))</f>
        <v>205.8</v>
      </c>
      <c r="J67" s="54"/>
    </row>
    <row r="68" spans="1:13" x14ac:dyDescent="0.35">
      <c r="A68" s="51" t="s">
        <v>6</v>
      </c>
      <c r="B68" s="52" t="s">
        <v>66</v>
      </c>
      <c r="C68" s="52"/>
      <c r="D68" s="52"/>
      <c r="E68" s="52"/>
      <c r="F68" s="52"/>
      <c r="G68" s="55" t="s">
        <v>67</v>
      </c>
      <c r="H68" s="56"/>
      <c r="I68" s="57">
        <v>0</v>
      </c>
      <c r="J68" s="57"/>
    </row>
    <row r="69" spans="1:13" x14ac:dyDescent="0.35">
      <c r="A69" s="51" t="s">
        <v>9</v>
      </c>
      <c r="B69" s="52" t="s">
        <v>68</v>
      </c>
      <c r="C69" s="52"/>
      <c r="D69" s="52"/>
      <c r="E69" s="52"/>
      <c r="F69" s="52"/>
      <c r="G69" s="61" t="s">
        <v>67</v>
      </c>
      <c r="H69" s="62"/>
      <c r="I69" s="57">
        <v>0</v>
      </c>
      <c r="J69" s="57"/>
    </row>
    <row r="70" spans="1:13" x14ac:dyDescent="0.35">
      <c r="A70" s="51" t="s">
        <v>11</v>
      </c>
      <c r="B70" s="52" t="s">
        <v>69</v>
      </c>
      <c r="C70" s="52"/>
      <c r="D70" s="52"/>
      <c r="E70" s="52"/>
      <c r="F70" s="52"/>
      <c r="G70" s="61" t="s">
        <v>67</v>
      </c>
      <c r="H70" s="62"/>
      <c r="I70" s="57">
        <v>0</v>
      </c>
      <c r="J70" s="57"/>
    </row>
    <row r="71" spans="1:13" x14ac:dyDescent="0.35">
      <c r="A71" s="51" t="s">
        <v>52</v>
      </c>
      <c r="B71" s="52" t="s">
        <v>70</v>
      </c>
      <c r="C71" s="52"/>
      <c r="D71" s="52"/>
      <c r="E71" s="52"/>
      <c r="F71" s="52"/>
      <c r="G71" s="61" t="s">
        <v>67</v>
      </c>
      <c r="H71" s="62"/>
      <c r="I71" s="57">
        <v>0</v>
      </c>
      <c r="J71" s="57"/>
      <c r="L71" s="63"/>
      <c r="M71"/>
    </row>
    <row r="72" spans="1:13" x14ac:dyDescent="0.35">
      <c r="A72" s="51" t="s">
        <v>54</v>
      </c>
      <c r="B72" s="16" t="s">
        <v>34</v>
      </c>
      <c r="C72" s="16"/>
      <c r="D72" s="16"/>
      <c r="E72" s="16"/>
      <c r="F72" s="16"/>
      <c r="G72" s="61" t="s">
        <v>67</v>
      </c>
      <c r="H72" s="62"/>
      <c r="I72" s="24">
        <v>0</v>
      </c>
      <c r="J72" s="24"/>
      <c r="L72"/>
      <c r="M72"/>
    </row>
    <row r="73" spans="1:13" x14ac:dyDescent="0.35">
      <c r="A73" s="64" t="s">
        <v>35</v>
      </c>
      <c r="B73" s="65"/>
      <c r="C73" s="65"/>
      <c r="D73" s="65"/>
      <c r="E73" s="65"/>
      <c r="F73" s="65"/>
      <c r="G73" s="65"/>
      <c r="H73" s="66"/>
      <c r="I73" s="26">
        <f>SUM(I69:J72,I68,I67)</f>
        <v>205.8</v>
      </c>
      <c r="J73" s="26"/>
    </row>
    <row r="74" spans="1:13" x14ac:dyDescent="0.35">
      <c r="A74" s="67"/>
      <c r="B74" s="67"/>
      <c r="C74" s="67"/>
      <c r="D74" s="67"/>
      <c r="E74" s="67"/>
      <c r="F74" s="67"/>
      <c r="G74" s="67"/>
      <c r="H74" s="67"/>
      <c r="I74" s="67"/>
      <c r="J74" s="67"/>
    </row>
    <row r="75" spans="1:13" x14ac:dyDescent="0.35">
      <c r="A75" s="154" t="s">
        <v>71</v>
      </c>
      <c r="B75" s="154"/>
      <c r="C75" s="154"/>
      <c r="D75" s="154"/>
      <c r="E75" s="154"/>
      <c r="F75" s="154"/>
      <c r="G75" s="154"/>
      <c r="H75" s="154"/>
      <c r="I75" s="154"/>
      <c r="J75" s="154"/>
    </row>
    <row r="76" spans="1:13" x14ac:dyDescent="0.3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3" x14ac:dyDescent="0.35">
      <c r="A77" s="15">
        <v>2</v>
      </c>
      <c r="B77" s="8" t="s">
        <v>72</v>
      </c>
      <c r="C77" s="8"/>
      <c r="D77" s="8"/>
      <c r="E77" s="8"/>
      <c r="F77" s="8"/>
      <c r="G77" s="8" t="s">
        <v>31</v>
      </c>
      <c r="H77" s="8"/>
      <c r="I77" s="8"/>
      <c r="J77" s="8"/>
    </row>
    <row r="78" spans="1:13" x14ac:dyDescent="0.35">
      <c r="A78" s="29" t="s">
        <v>39</v>
      </c>
      <c r="B78" s="16" t="s">
        <v>40</v>
      </c>
      <c r="C78" s="16"/>
      <c r="D78" s="16"/>
      <c r="E78" s="16"/>
      <c r="F78" s="16"/>
      <c r="G78" s="24">
        <f>I48</f>
        <v>0</v>
      </c>
      <c r="H78" s="24"/>
      <c r="I78" s="24"/>
      <c r="J78" s="24"/>
    </row>
    <row r="79" spans="1:13" x14ac:dyDescent="0.35">
      <c r="A79" s="29" t="s">
        <v>46</v>
      </c>
      <c r="B79" s="16" t="s">
        <v>47</v>
      </c>
      <c r="C79" s="16"/>
      <c r="D79" s="16"/>
      <c r="E79" s="16"/>
      <c r="F79" s="16"/>
      <c r="G79" s="24">
        <f>I62</f>
        <v>0</v>
      </c>
      <c r="H79" s="24"/>
      <c r="I79" s="24"/>
      <c r="J79" s="24"/>
    </row>
    <row r="80" spans="1:13" x14ac:dyDescent="0.35">
      <c r="A80" s="29" t="s">
        <v>62</v>
      </c>
      <c r="B80" s="16" t="s">
        <v>63</v>
      </c>
      <c r="C80" s="16"/>
      <c r="D80" s="16"/>
      <c r="E80" s="16"/>
      <c r="F80" s="16"/>
      <c r="G80" s="24">
        <f>I73</f>
        <v>205.8</v>
      </c>
      <c r="H80" s="24"/>
      <c r="I80" s="24"/>
      <c r="J80" s="24"/>
    </row>
    <row r="81" spans="1:10" x14ac:dyDescent="0.35">
      <c r="A81" s="8" t="s">
        <v>35</v>
      </c>
      <c r="B81" s="8"/>
      <c r="C81" s="8"/>
      <c r="D81" s="8"/>
      <c r="E81" s="8"/>
      <c r="F81" s="8"/>
      <c r="G81" s="26">
        <f>SUM(G78:J80)</f>
        <v>205.8</v>
      </c>
      <c r="H81" s="26"/>
      <c r="I81" s="26"/>
      <c r="J81" s="26"/>
    </row>
    <row r="82" spans="1:10" x14ac:dyDescent="0.35">
      <c r="A82" s="18"/>
      <c r="B82" s="18"/>
      <c r="C82" s="18"/>
      <c r="D82" s="18"/>
      <c r="E82" s="18"/>
      <c r="F82" s="18"/>
      <c r="G82" s="18"/>
      <c r="H82" s="18"/>
      <c r="I82" s="18"/>
      <c r="J82" s="18"/>
    </row>
    <row r="83" spans="1:10" x14ac:dyDescent="0.35">
      <c r="A83" s="4"/>
      <c r="B83" s="4"/>
      <c r="C83" s="4"/>
      <c r="D83" s="4"/>
      <c r="E83" s="4"/>
      <c r="F83" s="4"/>
      <c r="G83" s="4"/>
      <c r="H83" s="4"/>
      <c r="I83" s="4"/>
      <c r="J83" s="4"/>
    </row>
    <row r="84" spans="1:10" x14ac:dyDescent="0.35">
      <c r="A84" s="154" t="s">
        <v>73</v>
      </c>
      <c r="B84" s="154"/>
      <c r="C84" s="154"/>
      <c r="D84" s="154"/>
      <c r="E84" s="154"/>
      <c r="F84" s="154"/>
      <c r="G84" s="154"/>
      <c r="H84" s="154"/>
      <c r="I84" s="154"/>
      <c r="J84" s="154"/>
    </row>
    <row r="85" spans="1:10" x14ac:dyDescent="0.35">
      <c r="A85" s="68" t="s">
        <v>74</v>
      </c>
      <c r="B85" s="68"/>
      <c r="C85" s="68"/>
      <c r="D85" s="68"/>
      <c r="E85" s="68"/>
      <c r="F85" s="68"/>
      <c r="G85" s="69">
        <f>G38</f>
        <v>0</v>
      </c>
      <c r="H85" s="69"/>
      <c r="I85" s="69"/>
      <c r="J85" s="69"/>
    </row>
    <row r="86" spans="1:10" x14ac:dyDescent="0.35">
      <c r="A86" s="70"/>
      <c r="B86" s="70"/>
      <c r="C86" s="70"/>
      <c r="D86" s="70"/>
      <c r="E86" s="70"/>
      <c r="F86" s="70"/>
      <c r="G86" s="70"/>
      <c r="H86" s="70"/>
      <c r="I86" s="70"/>
      <c r="J86" s="70"/>
    </row>
    <row r="87" spans="1:10" x14ac:dyDescent="0.35">
      <c r="A87" s="19">
        <v>3</v>
      </c>
      <c r="B87" s="20" t="s">
        <v>75</v>
      </c>
      <c r="C87" s="20"/>
      <c r="D87" s="20"/>
      <c r="E87" s="20"/>
      <c r="F87" s="20"/>
      <c r="G87" s="71" t="s">
        <v>41</v>
      </c>
      <c r="H87" s="71"/>
      <c r="I87" s="20" t="s">
        <v>31</v>
      </c>
      <c r="J87" s="20"/>
    </row>
    <row r="88" spans="1:10" x14ac:dyDescent="0.35">
      <c r="A88" s="22" t="s">
        <v>4</v>
      </c>
      <c r="B88" s="72" t="s">
        <v>76</v>
      </c>
      <c r="C88" s="72"/>
      <c r="D88" s="72"/>
      <c r="E88" s="72"/>
      <c r="F88" s="72"/>
      <c r="G88" s="165">
        <v>0.05</v>
      </c>
      <c r="H88" s="73">
        <f>(1/12)*G88</f>
        <v>4.1666666666666666E-3</v>
      </c>
      <c r="I88" s="41">
        <f>G85*H88</f>
        <v>0</v>
      </c>
      <c r="J88" s="41"/>
    </row>
    <row r="89" spans="1:10" x14ac:dyDescent="0.35">
      <c r="A89" s="22" t="s">
        <v>6</v>
      </c>
      <c r="B89" s="72" t="s">
        <v>77</v>
      </c>
      <c r="C89" s="72"/>
      <c r="D89" s="72"/>
      <c r="E89" s="72"/>
      <c r="F89" s="72"/>
      <c r="G89" s="32">
        <f>H88*0.08</f>
        <v>3.3333333333333332E-4</v>
      </c>
      <c r="H89" s="32"/>
      <c r="I89" s="74">
        <f>G85*G89</f>
        <v>0</v>
      </c>
      <c r="J89" s="74"/>
    </row>
    <row r="90" spans="1:10" x14ac:dyDescent="0.35">
      <c r="A90" s="22" t="s">
        <v>9</v>
      </c>
      <c r="B90" s="72" t="s">
        <v>78</v>
      </c>
      <c r="C90" s="72"/>
      <c r="D90" s="72"/>
      <c r="E90" s="72"/>
      <c r="F90" s="72"/>
      <c r="G90" s="165">
        <v>0.9</v>
      </c>
      <c r="H90" s="73">
        <f>(1+2/12+(1/3*1/12))*0.08*0.4*G90</f>
        <v>3.4400000000000007E-2</v>
      </c>
      <c r="I90" s="75">
        <f>G85*H90</f>
        <v>0</v>
      </c>
      <c r="J90" s="76"/>
    </row>
    <row r="91" spans="1:10" x14ac:dyDescent="0.35">
      <c r="A91" s="22" t="s">
        <v>11</v>
      </c>
      <c r="B91" s="72" t="s">
        <v>79</v>
      </c>
      <c r="C91" s="72"/>
      <c r="D91" s="72"/>
      <c r="E91" s="72"/>
      <c r="F91" s="72"/>
      <c r="G91" s="32">
        <f>((7/30) + (7/30*0.1))/ 24</f>
        <v>1.0694444444444444E-2</v>
      </c>
      <c r="H91" s="32"/>
      <c r="I91" s="75">
        <f>G85*G91</f>
        <v>0</v>
      </c>
      <c r="J91" s="76"/>
    </row>
    <row r="92" spans="1:10" x14ac:dyDescent="0.35">
      <c r="A92" s="22" t="s">
        <v>52</v>
      </c>
      <c r="B92" s="72" t="s">
        <v>80</v>
      </c>
      <c r="C92" s="72"/>
      <c r="D92" s="72"/>
      <c r="E92" s="72"/>
      <c r="F92" s="72"/>
      <c r="G92" s="32">
        <f>G91*G62</f>
        <v>3.9355555555555559E-3</v>
      </c>
      <c r="H92" s="32"/>
      <c r="I92" s="75">
        <f>G85*G92</f>
        <v>0</v>
      </c>
      <c r="J92" s="76"/>
    </row>
    <row r="93" spans="1:10" x14ac:dyDescent="0.35">
      <c r="A93" s="22" t="s">
        <v>54</v>
      </c>
      <c r="B93" s="72" t="s">
        <v>81</v>
      </c>
      <c r="C93" s="72"/>
      <c r="D93" s="72"/>
      <c r="E93" s="72"/>
      <c r="F93" s="72"/>
      <c r="G93" s="77">
        <f>G91*0.08*0.4</f>
        <v>3.4222222222222228E-4</v>
      </c>
      <c r="H93" s="77"/>
      <c r="I93" s="78">
        <f>G85*G93</f>
        <v>0</v>
      </c>
      <c r="J93" s="79"/>
    </row>
    <row r="94" spans="1:10" x14ac:dyDescent="0.35">
      <c r="A94" s="20" t="s">
        <v>35</v>
      </c>
      <c r="B94" s="20"/>
      <c r="C94" s="20"/>
      <c r="D94" s="20"/>
      <c r="E94" s="20"/>
      <c r="F94" s="20"/>
      <c r="G94" s="80">
        <f>SUM(H88,G89,H90,G91,G92,G93)</f>
        <v>5.3872222222222224E-2</v>
      </c>
      <c r="H94" s="80"/>
      <c r="I94" s="44">
        <f>SUM(I88:J93)</f>
        <v>0</v>
      </c>
      <c r="J94" s="44"/>
    </row>
    <row r="95" spans="1:10" x14ac:dyDescent="0.35">
      <c r="A95" s="81"/>
      <c r="B95" s="81"/>
      <c r="C95" s="81"/>
      <c r="D95" s="81"/>
      <c r="E95" s="81"/>
      <c r="F95" s="81"/>
      <c r="G95" s="81"/>
      <c r="H95" s="81"/>
      <c r="I95" s="81"/>
      <c r="J95" s="81"/>
    </row>
    <row r="96" spans="1:10" x14ac:dyDescent="0.35">
      <c r="A96" s="154" t="s">
        <v>82</v>
      </c>
      <c r="B96" s="154"/>
      <c r="C96" s="154"/>
      <c r="D96" s="154"/>
      <c r="E96" s="154"/>
      <c r="F96" s="154"/>
      <c r="G96" s="154"/>
      <c r="H96" s="154"/>
      <c r="I96" s="154"/>
      <c r="J96" s="154"/>
    </row>
    <row r="97" spans="1:10" x14ac:dyDescent="0.35">
      <c r="A97" s="4"/>
      <c r="B97" s="4"/>
      <c r="C97" s="4"/>
      <c r="D97" s="4"/>
      <c r="E97" s="4"/>
      <c r="F97" s="4"/>
      <c r="G97" s="4"/>
      <c r="H97" s="4"/>
      <c r="I97" s="4"/>
      <c r="J97" s="4"/>
    </row>
    <row r="98" spans="1:10" x14ac:dyDescent="0.35">
      <c r="A98" s="159" t="s">
        <v>83</v>
      </c>
      <c r="B98" s="159"/>
      <c r="C98" s="159"/>
      <c r="D98" s="159"/>
      <c r="E98" s="159"/>
      <c r="F98" s="159"/>
      <c r="G98" s="159"/>
      <c r="H98" s="159"/>
      <c r="I98" s="159"/>
      <c r="J98" s="159"/>
    </row>
    <row r="99" spans="1:10" x14ac:dyDescent="0.35">
      <c r="A99" s="34" t="s">
        <v>84</v>
      </c>
      <c r="B99" s="34"/>
      <c r="C99" s="34"/>
      <c r="D99" s="34"/>
      <c r="E99" s="34"/>
      <c r="F99" s="34"/>
      <c r="G99" s="82">
        <f>G38</f>
        <v>0</v>
      </c>
      <c r="H99" s="82"/>
      <c r="I99" s="82"/>
      <c r="J99" s="82"/>
    </row>
    <row r="100" spans="1:10" x14ac:dyDescent="0.35">
      <c r="A100" s="83"/>
      <c r="B100" s="83"/>
      <c r="C100" s="83"/>
      <c r="D100" s="83"/>
      <c r="E100" s="83"/>
      <c r="F100" s="83"/>
      <c r="G100" s="83"/>
      <c r="H100" s="83"/>
      <c r="I100" s="83"/>
      <c r="J100" s="83"/>
    </row>
    <row r="101" spans="1:10" x14ac:dyDescent="0.35">
      <c r="A101" s="84" t="s">
        <v>85</v>
      </c>
      <c r="B101" s="39" t="s">
        <v>86</v>
      </c>
      <c r="C101" s="39"/>
      <c r="D101" s="39"/>
      <c r="E101" s="39"/>
      <c r="F101" s="39"/>
      <c r="G101" s="20" t="s">
        <v>87</v>
      </c>
      <c r="H101" s="20"/>
      <c r="I101" s="8" t="s">
        <v>31</v>
      </c>
      <c r="J101" s="8"/>
    </row>
    <row r="102" spans="1:10" x14ac:dyDescent="0.35">
      <c r="A102" s="29" t="s">
        <v>4</v>
      </c>
      <c r="B102" s="16" t="s">
        <v>88</v>
      </c>
      <c r="C102" s="16"/>
      <c r="D102" s="16"/>
      <c r="E102" s="16"/>
      <c r="F102" s="16"/>
      <c r="G102" s="32">
        <f>1/12</f>
        <v>8.3333333333333329E-2</v>
      </c>
      <c r="H102" s="32"/>
      <c r="I102" s="24">
        <f>G102*G99</f>
        <v>0</v>
      </c>
      <c r="J102" s="24"/>
    </row>
    <row r="103" spans="1:10" x14ac:dyDescent="0.35">
      <c r="A103" s="22" t="s">
        <v>6</v>
      </c>
      <c r="B103" s="23" t="s">
        <v>89</v>
      </c>
      <c r="C103" s="23"/>
      <c r="D103" s="23"/>
      <c r="E103" s="23"/>
      <c r="F103" s="23"/>
      <c r="G103" s="166">
        <f>(1/30)/12</f>
        <v>2.7777777777777779E-3</v>
      </c>
      <c r="H103" s="166"/>
      <c r="I103" s="24">
        <f>G99*G103</f>
        <v>0</v>
      </c>
      <c r="J103" s="24"/>
    </row>
    <row r="104" spans="1:10" x14ac:dyDescent="0.35">
      <c r="A104" s="22" t="s">
        <v>9</v>
      </c>
      <c r="B104" s="23" t="s">
        <v>90</v>
      </c>
      <c r="C104" s="23"/>
      <c r="D104" s="23"/>
      <c r="E104" s="23"/>
      <c r="F104" s="23"/>
      <c r="G104" s="166">
        <f>(5/30)/12*0.015</f>
        <v>2.0833333333333332E-4</v>
      </c>
      <c r="H104" s="166"/>
      <c r="I104" s="24">
        <f>G99*G104</f>
        <v>0</v>
      </c>
      <c r="J104" s="24"/>
    </row>
    <row r="105" spans="1:10" x14ac:dyDescent="0.35">
      <c r="A105" s="22" t="s">
        <v>11</v>
      </c>
      <c r="B105" s="23" t="s">
        <v>91</v>
      </c>
      <c r="C105" s="23"/>
      <c r="D105" s="23"/>
      <c r="E105" s="23"/>
      <c r="F105" s="23"/>
      <c r="G105" s="166">
        <f>1/12*0.0078</f>
        <v>6.4999999999999997E-4</v>
      </c>
      <c r="H105" s="166"/>
      <c r="I105" s="24">
        <f>G99*G105</f>
        <v>0</v>
      </c>
      <c r="J105" s="24"/>
    </row>
    <row r="106" spans="1:10" x14ac:dyDescent="0.35">
      <c r="A106" s="22" t="s">
        <v>52</v>
      </c>
      <c r="B106" s="23" t="s">
        <v>92</v>
      </c>
      <c r="C106" s="23"/>
      <c r="D106" s="23"/>
      <c r="E106" s="23"/>
      <c r="F106" s="23"/>
      <c r="G106" s="166">
        <f>((1/12)+(1/3*1/12))*0.02607*6/12</f>
        <v>1.4483333333333334E-3</v>
      </c>
      <c r="H106" s="166"/>
      <c r="I106" s="24">
        <f>G99*G106</f>
        <v>0</v>
      </c>
      <c r="J106" s="24"/>
    </row>
    <row r="107" spans="1:10" x14ac:dyDescent="0.35">
      <c r="A107" s="22" t="s">
        <v>54</v>
      </c>
      <c r="B107" s="23" t="s">
        <v>93</v>
      </c>
      <c r="C107" s="23"/>
      <c r="D107" s="23"/>
      <c r="E107" s="23"/>
      <c r="F107" s="23"/>
      <c r="G107" s="166">
        <f>(5/30/12)</f>
        <v>1.3888888888888888E-2</v>
      </c>
      <c r="H107" s="166"/>
      <c r="I107" s="24">
        <f>G99*G107</f>
        <v>0</v>
      </c>
      <c r="J107" s="24"/>
    </row>
    <row r="108" spans="1:10" x14ac:dyDescent="0.35">
      <c r="A108" s="85" t="s">
        <v>94</v>
      </c>
      <c r="B108" s="85"/>
      <c r="C108" s="85"/>
      <c r="D108" s="85"/>
      <c r="E108" s="85"/>
      <c r="F108" s="85"/>
      <c r="G108" s="86">
        <f>SUM(G102:H107)</f>
        <v>0.10230666666666666</v>
      </c>
      <c r="H108" s="86"/>
      <c r="I108" s="87">
        <f>SUM(I102:J107)</f>
        <v>0</v>
      </c>
      <c r="J108" s="87"/>
    </row>
    <row r="109" spans="1:10" x14ac:dyDescent="0.35">
      <c r="A109" s="88" t="s">
        <v>56</v>
      </c>
      <c r="B109" s="89" t="s">
        <v>95</v>
      </c>
      <c r="C109" s="89"/>
      <c r="D109" s="89"/>
      <c r="E109" s="89"/>
      <c r="F109" s="90"/>
      <c r="G109" s="91">
        <f>(G108-G106)*(2/12+(1/3*1/12))</f>
        <v>1.961134259259259E-2</v>
      </c>
      <c r="H109" s="90"/>
      <c r="I109" s="92">
        <f>G99*G109</f>
        <v>0</v>
      </c>
      <c r="J109" s="93"/>
    </row>
    <row r="110" spans="1:10" x14ac:dyDescent="0.35">
      <c r="A110" s="94" t="s">
        <v>96</v>
      </c>
      <c r="B110" s="95"/>
      <c r="C110" s="95"/>
      <c r="D110" s="95"/>
      <c r="E110" s="95"/>
      <c r="F110" s="96"/>
      <c r="G110" s="97">
        <f>SUM(G108:H109)</f>
        <v>0.12191800925925925</v>
      </c>
      <c r="H110" s="98"/>
      <c r="I110" s="99">
        <f>SUM(I108:J109)</f>
        <v>0</v>
      </c>
      <c r="J110" s="100"/>
    </row>
    <row r="111" spans="1:10" x14ac:dyDescent="0.35">
      <c r="A111" s="88" t="s">
        <v>58</v>
      </c>
      <c r="B111" s="101" t="s">
        <v>97</v>
      </c>
      <c r="C111" s="101"/>
      <c r="D111" s="101"/>
      <c r="E111" s="101"/>
      <c r="F111" s="102"/>
      <c r="G111" s="91">
        <f>G110*G62</f>
        <v>4.486582740740741E-2</v>
      </c>
      <c r="H111" s="103"/>
      <c r="I111" s="92">
        <f>G99*G111</f>
        <v>0</v>
      </c>
      <c r="J111" s="93"/>
    </row>
    <row r="112" spans="1:10" x14ac:dyDescent="0.35">
      <c r="A112" s="104" t="s">
        <v>35</v>
      </c>
      <c r="B112" s="89"/>
      <c r="C112" s="89"/>
      <c r="D112" s="89"/>
      <c r="E112" s="89"/>
      <c r="F112" s="90"/>
      <c r="G112" s="105">
        <f>SUM(G110:H111)</f>
        <v>0.16678383666666666</v>
      </c>
      <c r="H112" s="106"/>
      <c r="I112" s="107">
        <f>G99*G112</f>
        <v>0</v>
      </c>
      <c r="J112" s="108"/>
    </row>
    <row r="113" spans="1:10" x14ac:dyDescent="0.35">
      <c r="A113" s="2"/>
      <c r="B113" s="109"/>
      <c r="C113" s="109"/>
      <c r="D113" s="109"/>
      <c r="E113" s="109"/>
      <c r="F113" s="109"/>
      <c r="G113" s="109"/>
      <c r="H113" s="109"/>
      <c r="I113" s="109"/>
      <c r="J113" s="109"/>
    </row>
    <row r="114" spans="1:10" x14ac:dyDescent="0.35">
      <c r="A114" s="167" t="s">
        <v>98</v>
      </c>
      <c r="B114" s="167"/>
      <c r="C114" s="167"/>
      <c r="D114" s="167"/>
      <c r="E114" s="167"/>
      <c r="F114" s="167"/>
      <c r="G114" s="167"/>
      <c r="H114" s="167"/>
      <c r="I114" s="167"/>
      <c r="J114" s="167"/>
    </row>
    <row r="115" spans="1:10" x14ac:dyDescent="0.35">
      <c r="A115" s="110"/>
      <c r="B115" s="110"/>
      <c r="C115" s="110"/>
      <c r="D115" s="110"/>
      <c r="E115" s="110"/>
      <c r="F115" s="110"/>
      <c r="G115" s="111"/>
      <c r="H115" s="111"/>
      <c r="I115" s="111"/>
      <c r="J115" s="111"/>
    </row>
    <row r="116" spans="1:10" x14ac:dyDescent="0.35">
      <c r="A116" s="15" t="s">
        <v>99</v>
      </c>
      <c r="B116" s="8" t="s">
        <v>100</v>
      </c>
      <c r="C116" s="8"/>
      <c r="D116" s="8"/>
      <c r="E116" s="8"/>
      <c r="F116" s="8"/>
      <c r="G116" s="8" t="s">
        <v>31</v>
      </c>
      <c r="H116" s="8"/>
      <c r="I116" s="8"/>
      <c r="J116" s="8"/>
    </row>
    <row r="117" spans="1:10" x14ac:dyDescent="0.35">
      <c r="A117" s="29" t="s">
        <v>4</v>
      </c>
      <c r="B117" s="16" t="s">
        <v>101</v>
      </c>
      <c r="C117" s="16"/>
      <c r="D117" s="16"/>
      <c r="E117" s="16"/>
      <c r="F117" s="16"/>
      <c r="G117" s="41">
        <v>0</v>
      </c>
      <c r="H117" s="41"/>
      <c r="I117" s="41"/>
      <c r="J117" s="41"/>
    </row>
    <row r="118" spans="1:10" x14ac:dyDescent="0.35">
      <c r="A118" s="8" t="s">
        <v>35</v>
      </c>
      <c r="B118" s="8"/>
      <c r="C118" s="8"/>
      <c r="D118" s="8"/>
      <c r="E118" s="8"/>
      <c r="F118" s="8"/>
      <c r="G118" s="44">
        <f>SUM(G117)</f>
        <v>0</v>
      </c>
      <c r="H118" s="44"/>
      <c r="I118" s="44"/>
      <c r="J118" s="44"/>
    </row>
    <row r="119" spans="1:10" x14ac:dyDescent="0.35">
      <c r="A119" s="112"/>
      <c r="B119" s="113"/>
      <c r="C119" s="113"/>
      <c r="D119" s="113"/>
      <c r="E119" s="113"/>
      <c r="F119" s="113"/>
      <c r="G119" s="113"/>
      <c r="H119" s="113"/>
      <c r="I119" s="113"/>
      <c r="J119" s="113"/>
    </row>
    <row r="120" spans="1:10" x14ac:dyDescent="0.35">
      <c r="A120" s="167" t="s">
        <v>102</v>
      </c>
      <c r="B120" s="167"/>
      <c r="C120" s="167"/>
      <c r="D120" s="167"/>
      <c r="E120" s="167"/>
      <c r="F120" s="167"/>
      <c r="G120" s="167"/>
      <c r="H120" s="167"/>
      <c r="I120" s="167"/>
      <c r="J120" s="167"/>
    </row>
    <row r="121" spans="1:10" x14ac:dyDescent="0.35">
      <c r="A121" s="112"/>
      <c r="B121" s="114"/>
      <c r="C121" s="114"/>
      <c r="D121" s="114"/>
      <c r="E121" s="114"/>
      <c r="F121" s="114"/>
      <c r="G121" s="115"/>
      <c r="H121" s="115"/>
      <c r="I121" s="115"/>
      <c r="J121" s="115"/>
    </row>
    <row r="122" spans="1:10" x14ac:dyDescent="0.35">
      <c r="A122" s="15">
        <v>4</v>
      </c>
      <c r="B122" s="8" t="s">
        <v>103</v>
      </c>
      <c r="C122" s="8"/>
      <c r="D122" s="8"/>
      <c r="E122" s="8"/>
      <c r="F122" s="8"/>
      <c r="G122" s="8" t="s">
        <v>31</v>
      </c>
      <c r="H122" s="8"/>
      <c r="I122" s="8"/>
      <c r="J122" s="8"/>
    </row>
    <row r="123" spans="1:10" x14ac:dyDescent="0.35">
      <c r="A123" s="29" t="s">
        <v>85</v>
      </c>
      <c r="B123" s="16" t="s">
        <v>104</v>
      </c>
      <c r="C123" s="16"/>
      <c r="D123" s="16"/>
      <c r="E123" s="16"/>
      <c r="F123" s="16"/>
      <c r="G123" s="24">
        <f>I112</f>
        <v>0</v>
      </c>
      <c r="H123" s="24"/>
      <c r="I123" s="24"/>
      <c r="J123" s="24"/>
    </row>
    <row r="124" spans="1:10" x14ac:dyDescent="0.35">
      <c r="A124" s="29" t="s">
        <v>99</v>
      </c>
      <c r="B124" s="116" t="s">
        <v>105</v>
      </c>
      <c r="C124" s="116"/>
      <c r="D124" s="116"/>
      <c r="E124" s="116"/>
      <c r="F124" s="116"/>
      <c r="G124" s="24">
        <f>G118</f>
        <v>0</v>
      </c>
      <c r="H124" s="24"/>
      <c r="I124" s="24"/>
      <c r="J124" s="24"/>
    </row>
    <row r="125" spans="1:10" x14ac:dyDescent="0.35">
      <c r="A125" s="8" t="s">
        <v>35</v>
      </c>
      <c r="B125" s="8"/>
      <c r="C125" s="8"/>
      <c r="D125" s="8"/>
      <c r="E125" s="8"/>
      <c r="F125" s="8"/>
      <c r="G125" s="26">
        <f>SUM(G123:J124)</f>
        <v>0</v>
      </c>
      <c r="H125" s="26"/>
      <c r="I125" s="26"/>
      <c r="J125" s="26"/>
    </row>
    <row r="126" spans="1:10" x14ac:dyDescent="0.35">
      <c r="A126" s="112"/>
      <c r="B126" s="114"/>
      <c r="C126" s="114"/>
      <c r="D126" s="114"/>
      <c r="E126" s="114"/>
      <c r="F126" s="114"/>
      <c r="G126" s="114"/>
      <c r="H126" s="114"/>
      <c r="I126" s="114"/>
      <c r="J126" s="114"/>
    </row>
    <row r="127" spans="1:10" x14ac:dyDescent="0.35">
      <c r="A127" s="112"/>
      <c r="B127" s="113"/>
      <c r="C127" s="113"/>
      <c r="D127" s="113"/>
      <c r="E127" s="113"/>
      <c r="F127" s="113"/>
      <c r="G127" s="113"/>
      <c r="H127" s="113"/>
      <c r="I127" s="113"/>
      <c r="J127" s="113"/>
    </row>
    <row r="128" spans="1:10" x14ac:dyDescent="0.35">
      <c r="A128" s="168" t="s">
        <v>106</v>
      </c>
      <c r="B128" s="168"/>
      <c r="C128" s="168"/>
      <c r="D128" s="168"/>
      <c r="E128" s="168"/>
      <c r="F128" s="168"/>
      <c r="G128" s="168"/>
      <c r="H128" s="168"/>
      <c r="I128" s="168"/>
      <c r="J128" s="168"/>
    </row>
    <row r="129" spans="1:10" x14ac:dyDescent="0.35">
      <c r="A129" s="117"/>
      <c r="B129" s="118"/>
      <c r="C129" s="118"/>
      <c r="D129" s="118"/>
      <c r="E129" s="118"/>
      <c r="F129" s="118"/>
      <c r="G129" s="118"/>
      <c r="H129" s="118"/>
      <c r="I129" s="118"/>
      <c r="J129" s="118"/>
    </row>
    <row r="130" spans="1:10" x14ac:dyDescent="0.35">
      <c r="A130" s="45">
        <v>5</v>
      </c>
      <c r="B130" s="119" t="s">
        <v>107</v>
      </c>
      <c r="C130" s="119"/>
      <c r="D130" s="119"/>
      <c r="E130" s="119"/>
      <c r="F130" s="119"/>
      <c r="G130" s="46" t="s">
        <v>31</v>
      </c>
      <c r="H130" s="46"/>
      <c r="I130" s="46"/>
      <c r="J130" s="46"/>
    </row>
    <row r="131" spans="1:10" x14ac:dyDescent="0.35">
      <c r="A131" s="51" t="s">
        <v>4</v>
      </c>
      <c r="B131" s="52" t="s">
        <v>108</v>
      </c>
      <c r="C131" s="52"/>
      <c r="D131" s="52"/>
      <c r="E131" s="52"/>
      <c r="F131" s="52"/>
      <c r="G131" s="57">
        <f>Uniformes!F8</f>
        <v>0</v>
      </c>
      <c r="H131" s="57"/>
      <c r="I131" s="57"/>
      <c r="J131" s="57"/>
    </row>
    <row r="132" spans="1:10" ht="14.5" customHeight="1" x14ac:dyDescent="0.35">
      <c r="A132" s="51" t="s">
        <v>6</v>
      </c>
      <c r="B132" s="120" t="s">
        <v>179</v>
      </c>
      <c r="C132" s="121"/>
      <c r="D132" s="121"/>
      <c r="E132" s="121"/>
      <c r="F132" s="122"/>
      <c r="G132" s="123">
        <v>0</v>
      </c>
      <c r="H132" s="124"/>
      <c r="I132" s="124"/>
      <c r="J132" s="125"/>
    </row>
    <row r="133" spans="1:10" x14ac:dyDescent="0.35">
      <c r="A133" s="51" t="s">
        <v>9</v>
      </c>
      <c r="B133" s="120" t="s">
        <v>180</v>
      </c>
      <c r="C133" s="121"/>
      <c r="D133" s="121"/>
      <c r="E133" s="121"/>
      <c r="F133" s="122"/>
      <c r="G133" s="123">
        <f>Equipamentos!H18</f>
        <v>0</v>
      </c>
      <c r="H133" s="124"/>
      <c r="I133" s="124"/>
      <c r="J133" s="125"/>
    </row>
    <row r="134" spans="1:10" x14ac:dyDescent="0.35">
      <c r="A134" s="46" t="s">
        <v>60</v>
      </c>
      <c r="B134" s="46"/>
      <c r="C134" s="46"/>
      <c r="D134" s="46"/>
      <c r="E134" s="46"/>
      <c r="F134" s="46"/>
      <c r="G134" s="126">
        <f>SUM(G131:J133)</f>
        <v>0</v>
      </c>
      <c r="H134" s="126"/>
      <c r="I134" s="126"/>
      <c r="J134" s="126"/>
    </row>
    <row r="135" spans="1:10" x14ac:dyDescent="0.35">
      <c r="A135" s="127"/>
      <c r="B135" s="128"/>
      <c r="C135" s="128"/>
      <c r="D135" s="128"/>
      <c r="E135" s="128"/>
      <c r="F135" s="128"/>
      <c r="G135" s="128"/>
      <c r="H135" s="128"/>
      <c r="I135" s="128"/>
      <c r="J135" s="128"/>
    </row>
    <row r="136" spans="1:10" x14ac:dyDescent="0.35">
      <c r="A136" s="168" t="s">
        <v>109</v>
      </c>
      <c r="B136" s="168"/>
      <c r="C136" s="168"/>
      <c r="D136" s="168"/>
      <c r="E136" s="168"/>
      <c r="F136" s="168"/>
      <c r="G136" s="168"/>
      <c r="H136" s="168"/>
      <c r="I136" s="168"/>
      <c r="J136" s="168"/>
    </row>
    <row r="137" spans="1:10" x14ac:dyDescent="0.35">
      <c r="A137" s="129" t="s">
        <v>110</v>
      </c>
      <c r="B137" s="129"/>
      <c r="C137" s="129"/>
      <c r="D137" s="129"/>
      <c r="E137" s="129"/>
      <c r="F137" s="129"/>
      <c r="G137" s="130">
        <f>G38+G81+I94+G125+G134</f>
        <v>205.8</v>
      </c>
      <c r="H137" s="131"/>
      <c r="I137" s="131"/>
      <c r="J137" s="131"/>
    </row>
    <row r="138" spans="1:10" x14ac:dyDescent="0.35">
      <c r="A138" s="129" t="s">
        <v>111</v>
      </c>
      <c r="B138" s="129"/>
      <c r="C138" s="129"/>
      <c r="D138" s="129"/>
      <c r="E138" s="129"/>
      <c r="F138" s="129"/>
      <c r="G138" s="130">
        <f>G137+I141</f>
        <v>205.8</v>
      </c>
      <c r="H138" s="131"/>
      <c r="I138" s="131"/>
      <c r="J138" s="131"/>
    </row>
    <row r="139" spans="1:10" x14ac:dyDescent="0.35">
      <c r="A139" s="129" t="s">
        <v>112</v>
      </c>
      <c r="B139" s="129"/>
      <c r="C139" s="129"/>
      <c r="D139" s="129"/>
      <c r="E139" s="129"/>
      <c r="F139" s="129"/>
      <c r="G139" s="132">
        <f>(G138+I142)/(1-G143)</f>
        <v>205.8</v>
      </c>
      <c r="H139" s="132"/>
      <c r="I139" s="132"/>
      <c r="J139" s="132"/>
    </row>
    <row r="140" spans="1:10" x14ac:dyDescent="0.35">
      <c r="A140" s="45">
        <v>6</v>
      </c>
      <c r="B140" s="119" t="s">
        <v>113</v>
      </c>
      <c r="C140" s="119"/>
      <c r="D140" s="119"/>
      <c r="E140" s="119"/>
      <c r="F140" s="119"/>
      <c r="G140" s="133" t="s">
        <v>41</v>
      </c>
      <c r="H140" s="133"/>
      <c r="I140" s="133" t="s">
        <v>31</v>
      </c>
      <c r="J140" s="133"/>
    </row>
    <row r="141" spans="1:10" x14ac:dyDescent="0.35">
      <c r="A141" s="51" t="s">
        <v>4</v>
      </c>
      <c r="B141" s="52" t="s">
        <v>114</v>
      </c>
      <c r="C141" s="52"/>
      <c r="D141" s="52"/>
      <c r="E141" s="52"/>
      <c r="F141" s="52"/>
      <c r="G141" s="172">
        <v>0</v>
      </c>
      <c r="H141" s="172"/>
      <c r="I141" s="134">
        <f>G137*G141</f>
        <v>0</v>
      </c>
      <c r="J141" s="52"/>
    </row>
    <row r="142" spans="1:10" x14ac:dyDescent="0.35">
      <c r="A142" s="51" t="s">
        <v>6</v>
      </c>
      <c r="B142" s="52" t="s">
        <v>115</v>
      </c>
      <c r="C142" s="52"/>
      <c r="D142" s="52"/>
      <c r="E142" s="52"/>
      <c r="F142" s="52"/>
      <c r="G142" s="172">
        <v>0</v>
      </c>
      <c r="H142" s="172"/>
      <c r="I142" s="134">
        <f>G138*G142</f>
        <v>0</v>
      </c>
      <c r="J142" s="52"/>
    </row>
    <row r="143" spans="1:10" x14ac:dyDescent="0.35">
      <c r="A143" s="51" t="s">
        <v>9</v>
      </c>
      <c r="B143" s="52" t="s">
        <v>116</v>
      </c>
      <c r="C143" s="52"/>
      <c r="D143" s="52"/>
      <c r="E143" s="52"/>
      <c r="F143" s="52"/>
      <c r="G143" s="135">
        <f>SUM(G144:H147)</f>
        <v>0</v>
      </c>
      <c r="H143" s="135"/>
      <c r="I143" s="136">
        <f>G139*G143</f>
        <v>0</v>
      </c>
      <c r="J143" s="137"/>
    </row>
    <row r="144" spans="1:10" x14ac:dyDescent="0.35">
      <c r="A144" s="58" t="s">
        <v>117</v>
      </c>
      <c r="B144" s="59" t="s">
        <v>118</v>
      </c>
      <c r="C144" s="59"/>
      <c r="D144" s="59"/>
      <c r="E144" s="59"/>
      <c r="F144" s="59"/>
      <c r="G144" s="173">
        <v>0</v>
      </c>
      <c r="H144" s="173"/>
      <c r="I144" s="60">
        <f>G139*G144</f>
        <v>0</v>
      </c>
      <c r="J144" s="59"/>
    </row>
    <row r="145" spans="1:10" x14ac:dyDescent="0.35">
      <c r="A145" s="58" t="s">
        <v>119</v>
      </c>
      <c r="B145" s="59" t="s">
        <v>120</v>
      </c>
      <c r="C145" s="59"/>
      <c r="D145" s="59"/>
      <c r="E145" s="59"/>
      <c r="F145" s="59"/>
      <c r="G145" s="173">
        <v>0</v>
      </c>
      <c r="H145" s="173"/>
      <c r="I145" s="60">
        <f>G139*G145</f>
        <v>0</v>
      </c>
      <c r="J145" s="59"/>
    </row>
    <row r="146" spans="1:10" x14ac:dyDescent="0.35">
      <c r="A146" s="58" t="s">
        <v>121</v>
      </c>
      <c r="B146" s="59" t="s">
        <v>122</v>
      </c>
      <c r="C146" s="59"/>
      <c r="D146" s="59"/>
      <c r="E146" s="59"/>
      <c r="F146" s="59"/>
      <c r="G146" s="174">
        <v>0</v>
      </c>
      <c r="H146" s="174"/>
      <c r="I146" s="60">
        <f>G138*G146</f>
        <v>0</v>
      </c>
      <c r="J146" s="59"/>
    </row>
    <row r="147" spans="1:10" ht="14.5" customHeight="1" x14ac:dyDescent="0.35">
      <c r="A147" s="58" t="s">
        <v>123</v>
      </c>
      <c r="B147" s="59" t="s">
        <v>124</v>
      </c>
      <c r="C147" s="59"/>
      <c r="D147" s="59"/>
      <c r="E147" s="59"/>
      <c r="F147" s="59"/>
      <c r="G147" s="174">
        <v>0</v>
      </c>
      <c r="H147" s="174"/>
      <c r="I147" s="60">
        <f>G139*G147</f>
        <v>0</v>
      </c>
      <c r="J147" s="59"/>
    </row>
    <row r="148" spans="1:10" x14ac:dyDescent="0.35">
      <c r="A148" s="46" t="s">
        <v>60</v>
      </c>
      <c r="B148" s="46"/>
      <c r="C148" s="46"/>
      <c r="D148" s="46"/>
      <c r="E148" s="46"/>
      <c r="F148" s="46"/>
      <c r="G148" s="138"/>
      <c r="H148" s="138"/>
      <c r="I148" s="134">
        <f>SUM(I141:J143)</f>
        <v>0</v>
      </c>
      <c r="J148" s="52"/>
    </row>
    <row r="149" spans="1:10" x14ac:dyDescent="0.35">
      <c r="A149" s="139"/>
      <c r="B149" s="140"/>
      <c r="C149" s="140"/>
      <c r="D149" s="140"/>
      <c r="E149" s="140"/>
      <c r="F149" s="140"/>
      <c r="G149" s="140"/>
      <c r="H149" s="140"/>
      <c r="I149" s="140"/>
      <c r="J149" s="140"/>
    </row>
    <row r="150" spans="1:10" x14ac:dyDescent="0.35">
      <c r="A150" s="169" t="s">
        <v>125</v>
      </c>
      <c r="B150" s="169"/>
      <c r="C150" s="169"/>
      <c r="D150" s="169"/>
      <c r="E150" s="169"/>
      <c r="F150" s="169"/>
      <c r="G150" s="169"/>
      <c r="H150" s="169"/>
      <c r="I150" s="169"/>
      <c r="J150" s="169"/>
    </row>
    <row r="151" spans="1:10" x14ac:dyDescent="0.35">
      <c r="A151" s="141"/>
      <c r="B151" s="142"/>
      <c r="C151" s="142"/>
      <c r="D151" s="142"/>
      <c r="E151" s="142"/>
      <c r="F151" s="142"/>
      <c r="G151" s="142"/>
      <c r="H151" s="142"/>
      <c r="I151" s="142"/>
      <c r="J151" s="142"/>
    </row>
    <row r="152" spans="1:10" x14ac:dyDescent="0.35">
      <c r="A152" s="45"/>
      <c r="B152" s="46" t="s">
        <v>126</v>
      </c>
      <c r="C152" s="46"/>
      <c r="D152" s="46"/>
      <c r="E152" s="46"/>
      <c r="F152" s="46"/>
      <c r="G152" s="46" t="s">
        <v>31</v>
      </c>
      <c r="H152" s="46"/>
      <c r="I152" s="46"/>
      <c r="J152" s="46"/>
    </row>
    <row r="153" spans="1:10" x14ac:dyDescent="0.35">
      <c r="A153" s="45" t="s">
        <v>4</v>
      </c>
      <c r="B153" s="52" t="s">
        <v>29</v>
      </c>
      <c r="C153" s="52"/>
      <c r="D153" s="52"/>
      <c r="E153" s="52"/>
      <c r="F153" s="52"/>
      <c r="G153" s="57">
        <f>G38</f>
        <v>0</v>
      </c>
      <c r="H153" s="57"/>
      <c r="I153" s="57"/>
      <c r="J153" s="57"/>
    </row>
    <row r="154" spans="1:10" x14ac:dyDescent="0.35">
      <c r="A154" s="45" t="s">
        <v>6</v>
      </c>
      <c r="B154" s="52" t="s">
        <v>36</v>
      </c>
      <c r="C154" s="52"/>
      <c r="D154" s="52"/>
      <c r="E154" s="52"/>
      <c r="F154" s="52"/>
      <c r="G154" s="57">
        <f>G81</f>
        <v>205.8</v>
      </c>
      <c r="H154" s="57"/>
      <c r="I154" s="57"/>
      <c r="J154" s="57"/>
    </row>
    <row r="155" spans="1:10" x14ac:dyDescent="0.35">
      <c r="A155" s="45" t="s">
        <v>9</v>
      </c>
      <c r="B155" s="52" t="s">
        <v>73</v>
      </c>
      <c r="C155" s="52"/>
      <c r="D155" s="52"/>
      <c r="E155" s="52"/>
      <c r="F155" s="52"/>
      <c r="G155" s="57">
        <f>I94</f>
        <v>0</v>
      </c>
      <c r="H155" s="57"/>
      <c r="I155" s="57"/>
      <c r="J155" s="57"/>
    </row>
    <row r="156" spans="1:10" x14ac:dyDescent="0.35">
      <c r="A156" s="45" t="s">
        <v>11</v>
      </c>
      <c r="B156" s="52" t="s">
        <v>82</v>
      </c>
      <c r="C156" s="52"/>
      <c r="D156" s="52"/>
      <c r="E156" s="52"/>
      <c r="F156" s="52"/>
      <c r="G156" s="57">
        <f>G125</f>
        <v>0</v>
      </c>
      <c r="H156" s="57"/>
      <c r="I156" s="57"/>
      <c r="J156" s="57"/>
    </row>
    <row r="157" spans="1:10" x14ac:dyDescent="0.35">
      <c r="A157" s="45" t="s">
        <v>52</v>
      </c>
      <c r="B157" s="52" t="s">
        <v>106</v>
      </c>
      <c r="C157" s="52"/>
      <c r="D157" s="52"/>
      <c r="E157" s="52"/>
      <c r="F157" s="52"/>
      <c r="G157" s="57">
        <f>G134</f>
        <v>0</v>
      </c>
      <c r="H157" s="57"/>
      <c r="I157" s="57"/>
      <c r="J157" s="57"/>
    </row>
    <row r="158" spans="1:10" x14ac:dyDescent="0.35">
      <c r="A158" s="46" t="s">
        <v>127</v>
      </c>
      <c r="B158" s="46"/>
      <c r="C158" s="46"/>
      <c r="D158" s="46"/>
      <c r="E158" s="46"/>
      <c r="F158" s="46"/>
      <c r="G158" s="126">
        <f>SUM(G153:J157)</f>
        <v>205.8</v>
      </c>
      <c r="H158" s="126"/>
      <c r="I158" s="126"/>
      <c r="J158" s="126"/>
    </row>
    <row r="159" spans="1:10" x14ac:dyDescent="0.35">
      <c r="A159" s="45" t="s">
        <v>54</v>
      </c>
      <c r="B159" s="52" t="s">
        <v>128</v>
      </c>
      <c r="C159" s="52"/>
      <c r="D159" s="52"/>
      <c r="E159" s="52"/>
      <c r="F159" s="52"/>
      <c r="G159" s="57">
        <f>I148</f>
        <v>0</v>
      </c>
      <c r="H159" s="57"/>
      <c r="I159" s="57"/>
      <c r="J159" s="57"/>
    </row>
    <row r="160" spans="1:10" x14ac:dyDescent="0.35">
      <c r="A160" s="46" t="s">
        <v>140</v>
      </c>
      <c r="B160" s="46"/>
      <c r="C160" s="46"/>
      <c r="D160" s="46"/>
      <c r="E160" s="46"/>
      <c r="F160" s="46"/>
      <c r="G160" s="126">
        <f>SUM(G158:J159)</f>
        <v>205.8</v>
      </c>
      <c r="H160" s="126"/>
      <c r="I160" s="126"/>
      <c r="J160" s="126"/>
    </row>
    <row r="161" spans="1:10" ht="14.5" customHeight="1" x14ac:dyDescent="0.35">
      <c r="A161" s="49" t="s">
        <v>141</v>
      </c>
      <c r="B161" s="143"/>
      <c r="C161" s="143"/>
      <c r="D161" s="143"/>
      <c r="E161" s="143"/>
      <c r="F161" s="50"/>
      <c r="G161" s="144">
        <v>2</v>
      </c>
      <c r="H161" s="145"/>
      <c r="I161" s="145"/>
      <c r="J161" s="146"/>
    </row>
    <row r="162" spans="1:10" x14ac:dyDescent="0.35">
      <c r="A162" s="49" t="s">
        <v>142</v>
      </c>
      <c r="B162" s="143"/>
      <c r="C162" s="143"/>
      <c r="D162" s="143"/>
      <c r="E162" s="143"/>
      <c r="F162" s="50"/>
      <c r="G162" s="147">
        <f>G160*G161</f>
        <v>411.6</v>
      </c>
      <c r="H162" s="148"/>
      <c r="I162" s="148"/>
      <c r="J162" s="149"/>
    </row>
    <row r="163" spans="1:10" ht="14.5" customHeight="1" x14ac:dyDescent="0.35">
      <c r="E163" s="170" t="s">
        <v>138</v>
      </c>
      <c r="F163" s="170"/>
      <c r="G163" s="171" t="e">
        <f>G160/G38</f>
        <v>#DIV/0!</v>
      </c>
      <c r="H163" s="171"/>
      <c r="I163" s="171"/>
      <c r="J163" s="171"/>
    </row>
    <row r="167" spans="1:10" x14ac:dyDescent="0.35">
      <c r="J167" s="150"/>
    </row>
  </sheetData>
  <mergeCells count="343">
    <mergeCell ref="E163:F163"/>
    <mergeCell ref="G163:J163"/>
    <mergeCell ref="B34:F34"/>
    <mergeCell ref="G34:J34"/>
    <mergeCell ref="B35:F35"/>
    <mergeCell ref="G35:J35"/>
    <mergeCell ref="B36:F36"/>
    <mergeCell ref="G36:J36"/>
    <mergeCell ref="A162:F162"/>
    <mergeCell ref="G162:J162"/>
    <mergeCell ref="A4:C4"/>
    <mergeCell ref="A5:C5"/>
    <mergeCell ref="A6:C6"/>
    <mergeCell ref="D5:J5"/>
    <mergeCell ref="D4:J4"/>
    <mergeCell ref="A7:C7"/>
    <mergeCell ref="D6:J6"/>
    <mergeCell ref="D7:J7"/>
    <mergeCell ref="B159:F159"/>
    <mergeCell ref="G159:J159"/>
    <mergeCell ref="A160:F160"/>
    <mergeCell ref="G160:J160"/>
    <mergeCell ref="A161:F161"/>
    <mergeCell ref="G161:J161"/>
    <mergeCell ref="B156:F156"/>
    <mergeCell ref="G156:J156"/>
    <mergeCell ref="B157:F157"/>
    <mergeCell ref="G157:J157"/>
    <mergeCell ref="A158:F158"/>
    <mergeCell ref="G158:J158"/>
    <mergeCell ref="B153:F153"/>
    <mergeCell ref="G153:J153"/>
    <mergeCell ref="B154:F154"/>
    <mergeCell ref="G154:J154"/>
    <mergeCell ref="B155:F155"/>
    <mergeCell ref="G155:J155"/>
    <mergeCell ref="A150:J150"/>
    <mergeCell ref="B151:F151"/>
    <mergeCell ref="G151:H151"/>
    <mergeCell ref="I151:J151"/>
    <mergeCell ref="B152:F152"/>
    <mergeCell ref="G152:J152"/>
    <mergeCell ref="A148:F148"/>
    <mergeCell ref="G148:H148"/>
    <mergeCell ref="I148:J148"/>
    <mergeCell ref="B149:F149"/>
    <mergeCell ref="G149:H149"/>
    <mergeCell ref="I149:J149"/>
    <mergeCell ref="B146:F146"/>
    <mergeCell ref="G146:H146"/>
    <mergeCell ref="I146:J146"/>
    <mergeCell ref="B147:F147"/>
    <mergeCell ref="G147:H147"/>
    <mergeCell ref="I147:J147"/>
    <mergeCell ref="B144:F144"/>
    <mergeCell ref="G144:H144"/>
    <mergeCell ref="I144:J144"/>
    <mergeCell ref="B145:F145"/>
    <mergeCell ref="G145:H145"/>
    <mergeCell ref="I145:J145"/>
    <mergeCell ref="B142:F142"/>
    <mergeCell ref="G142:H142"/>
    <mergeCell ref="I142:J142"/>
    <mergeCell ref="B143:F143"/>
    <mergeCell ref="G143:H143"/>
    <mergeCell ref="I143:J143"/>
    <mergeCell ref="B140:F140"/>
    <mergeCell ref="G140:H140"/>
    <mergeCell ref="I140:J140"/>
    <mergeCell ref="B141:F141"/>
    <mergeCell ref="G141:H141"/>
    <mergeCell ref="I141:J141"/>
    <mergeCell ref="A136:J136"/>
    <mergeCell ref="A137:F137"/>
    <mergeCell ref="G137:J137"/>
    <mergeCell ref="A138:F138"/>
    <mergeCell ref="G138:J138"/>
    <mergeCell ref="A139:F139"/>
    <mergeCell ref="G139:J139"/>
    <mergeCell ref="B133:F133"/>
    <mergeCell ref="G133:J133"/>
    <mergeCell ref="A134:F134"/>
    <mergeCell ref="G134:J134"/>
    <mergeCell ref="B135:F135"/>
    <mergeCell ref="G135:H135"/>
    <mergeCell ref="I135:J135"/>
    <mergeCell ref="B130:F130"/>
    <mergeCell ref="G130:J130"/>
    <mergeCell ref="B131:F131"/>
    <mergeCell ref="G131:J131"/>
    <mergeCell ref="B132:F132"/>
    <mergeCell ref="G132:J132"/>
    <mergeCell ref="B127:F127"/>
    <mergeCell ref="G127:H127"/>
    <mergeCell ref="I127:J127"/>
    <mergeCell ref="A128:J128"/>
    <mergeCell ref="B129:F129"/>
    <mergeCell ref="G129:H129"/>
    <mergeCell ref="I129:J129"/>
    <mergeCell ref="B124:F124"/>
    <mergeCell ref="G124:J124"/>
    <mergeCell ref="A125:F125"/>
    <mergeCell ref="G125:J125"/>
    <mergeCell ref="B126:F126"/>
    <mergeCell ref="G126:H126"/>
    <mergeCell ref="I126:J126"/>
    <mergeCell ref="B121:F121"/>
    <mergeCell ref="G121:J121"/>
    <mergeCell ref="B122:F122"/>
    <mergeCell ref="G122:J122"/>
    <mergeCell ref="B123:F123"/>
    <mergeCell ref="G123:J123"/>
    <mergeCell ref="A118:F118"/>
    <mergeCell ref="G118:J118"/>
    <mergeCell ref="B119:F119"/>
    <mergeCell ref="G119:H119"/>
    <mergeCell ref="I119:J119"/>
    <mergeCell ref="A120:J120"/>
    <mergeCell ref="A114:J114"/>
    <mergeCell ref="A115:F115"/>
    <mergeCell ref="G115:J115"/>
    <mergeCell ref="B116:F116"/>
    <mergeCell ref="G116:J116"/>
    <mergeCell ref="B117:F117"/>
    <mergeCell ref="G117:J117"/>
    <mergeCell ref="A112:F112"/>
    <mergeCell ref="G112:H112"/>
    <mergeCell ref="I112:J112"/>
    <mergeCell ref="B113:F113"/>
    <mergeCell ref="G113:H113"/>
    <mergeCell ref="I113:J113"/>
    <mergeCell ref="A110:F110"/>
    <mergeCell ref="G110:H110"/>
    <mergeCell ref="I110:J110"/>
    <mergeCell ref="B111:F111"/>
    <mergeCell ref="G111:H111"/>
    <mergeCell ref="I111:J111"/>
    <mergeCell ref="A108:F108"/>
    <mergeCell ref="G108:H108"/>
    <mergeCell ref="I108:J108"/>
    <mergeCell ref="B109:F109"/>
    <mergeCell ref="G109:H109"/>
    <mergeCell ref="I109:J109"/>
    <mergeCell ref="B106:F106"/>
    <mergeCell ref="G106:H106"/>
    <mergeCell ref="I106:J106"/>
    <mergeCell ref="B107:F107"/>
    <mergeCell ref="G107:H107"/>
    <mergeCell ref="I107:J107"/>
    <mergeCell ref="B104:F104"/>
    <mergeCell ref="G104:H104"/>
    <mergeCell ref="I104:J104"/>
    <mergeCell ref="B105:F105"/>
    <mergeCell ref="G105:H105"/>
    <mergeCell ref="I105:J105"/>
    <mergeCell ref="B102:F102"/>
    <mergeCell ref="G102:H102"/>
    <mergeCell ref="I102:J102"/>
    <mergeCell ref="B103:F103"/>
    <mergeCell ref="G103:H103"/>
    <mergeCell ref="I103:J103"/>
    <mergeCell ref="A98:J98"/>
    <mergeCell ref="A99:F99"/>
    <mergeCell ref="G99:J99"/>
    <mergeCell ref="A100:J100"/>
    <mergeCell ref="B101:F101"/>
    <mergeCell ref="G101:H101"/>
    <mergeCell ref="I101:J101"/>
    <mergeCell ref="A94:F94"/>
    <mergeCell ref="G94:H94"/>
    <mergeCell ref="I94:J94"/>
    <mergeCell ref="A95:J95"/>
    <mergeCell ref="A96:J96"/>
    <mergeCell ref="A97:J97"/>
    <mergeCell ref="B92:F92"/>
    <mergeCell ref="G92:H92"/>
    <mergeCell ref="I92:J92"/>
    <mergeCell ref="B93:F93"/>
    <mergeCell ref="G93:H93"/>
    <mergeCell ref="I93:J93"/>
    <mergeCell ref="B89:F89"/>
    <mergeCell ref="G89:H89"/>
    <mergeCell ref="I89:J89"/>
    <mergeCell ref="B90:F90"/>
    <mergeCell ref="I90:J90"/>
    <mergeCell ref="B91:F91"/>
    <mergeCell ref="G91:H91"/>
    <mergeCell ref="I91:J91"/>
    <mergeCell ref="A86:J86"/>
    <mergeCell ref="B87:F87"/>
    <mergeCell ref="G87:H87"/>
    <mergeCell ref="I87:J87"/>
    <mergeCell ref="B88:F88"/>
    <mergeCell ref="I88:J88"/>
    <mergeCell ref="A81:F81"/>
    <mergeCell ref="G81:J81"/>
    <mergeCell ref="A82:J82"/>
    <mergeCell ref="A83:J83"/>
    <mergeCell ref="A84:J84"/>
    <mergeCell ref="A85:F85"/>
    <mergeCell ref="G85:J85"/>
    <mergeCell ref="B78:F78"/>
    <mergeCell ref="G78:J78"/>
    <mergeCell ref="B79:F79"/>
    <mergeCell ref="G79:J79"/>
    <mergeCell ref="B80:F80"/>
    <mergeCell ref="G80:J80"/>
    <mergeCell ref="A73:H73"/>
    <mergeCell ref="I73:J73"/>
    <mergeCell ref="A74:J74"/>
    <mergeCell ref="A75:J75"/>
    <mergeCell ref="A76:J76"/>
    <mergeCell ref="B77:F77"/>
    <mergeCell ref="G77:J77"/>
    <mergeCell ref="B71:F71"/>
    <mergeCell ref="G71:H71"/>
    <mergeCell ref="I71:J71"/>
    <mergeCell ref="B72:F72"/>
    <mergeCell ref="G72:H72"/>
    <mergeCell ref="I72:J72"/>
    <mergeCell ref="B69:F69"/>
    <mergeCell ref="G69:H69"/>
    <mergeCell ref="I69:J69"/>
    <mergeCell ref="B70:F70"/>
    <mergeCell ref="G70:H70"/>
    <mergeCell ref="I70:J70"/>
    <mergeCell ref="B67:F67"/>
    <mergeCell ref="G67:H67"/>
    <mergeCell ref="I67:J67"/>
    <mergeCell ref="B68:F68"/>
    <mergeCell ref="G68:H68"/>
    <mergeCell ref="I68:J68"/>
    <mergeCell ref="A63:J63"/>
    <mergeCell ref="A64:J64"/>
    <mergeCell ref="A65:J65"/>
    <mergeCell ref="B66:F66"/>
    <mergeCell ref="G66:H66"/>
    <mergeCell ref="I66:J66"/>
    <mergeCell ref="B61:F61"/>
    <mergeCell ref="G61:H61"/>
    <mergeCell ref="I61:J61"/>
    <mergeCell ref="A62:F62"/>
    <mergeCell ref="G62:H62"/>
    <mergeCell ref="I62:J62"/>
    <mergeCell ref="B59:F59"/>
    <mergeCell ref="G59:H59"/>
    <mergeCell ref="I59:J59"/>
    <mergeCell ref="B60:F60"/>
    <mergeCell ref="G60:H60"/>
    <mergeCell ref="I60:J60"/>
    <mergeCell ref="B57:F57"/>
    <mergeCell ref="G57:H57"/>
    <mergeCell ref="I57:J57"/>
    <mergeCell ref="B58:F58"/>
    <mergeCell ref="G58:H58"/>
    <mergeCell ref="I58:J58"/>
    <mergeCell ref="B55:F55"/>
    <mergeCell ref="G55:H55"/>
    <mergeCell ref="I55:J55"/>
    <mergeCell ref="B56:F56"/>
    <mergeCell ref="G56:H56"/>
    <mergeCell ref="I56:J56"/>
    <mergeCell ref="A52:J52"/>
    <mergeCell ref="B53:F53"/>
    <mergeCell ref="G53:H53"/>
    <mergeCell ref="I53:J53"/>
    <mergeCell ref="B54:F54"/>
    <mergeCell ref="G54:H54"/>
    <mergeCell ref="I54:J54"/>
    <mergeCell ref="A48:F48"/>
    <mergeCell ref="G48:H48"/>
    <mergeCell ref="I48:J48"/>
    <mergeCell ref="A49:J49"/>
    <mergeCell ref="A50:J50"/>
    <mergeCell ref="A51:F51"/>
    <mergeCell ref="G51:J51"/>
    <mergeCell ref="B46:F46"/>
    <mergeCell ref="G46:H46"/>
    <mergeCell ref="I46:J46"/>
    <mergeCell ref="B47:F47"/>
    <mergeCell ref="G47:H47"/>
    <mergeCell ref="I47:J47"/>
    <mergeCell ref="A41:J41"/>
    <mergeCell ref="A42:J42"/>
    <mergeCell ref="A43:F43"/>
    <mergeCell ref="G43:J43"/>
    <mergeCell ref="A44:J44"/>
    <mergeCell ref="B45:F45"/>
    <mergeCell ref="G45:H45"/>
    <mergeCell ref="I45:J45"/>
    <mergeCell ref="B37:F37"/>
    <mergeCell ref="G37:J37"/>
    <mergeCell ref="A38:F38"/>
    <mergeCell ref="G38:J38"/>
    <mergeCell ref="A39:J39"/>
    <mergeCell ref="A40:J40"/>
    <mergeCell ref="A30:J30"/>
    <mergeCell ref="B31:F31"/>
    <mergeCell ref="G31:J31"/>
    <mergeCell ref="B32:F32"/>
    <mergeCell ref="G32:J32"/>
    <mergeCell ref="B33:F33"/>
    <mergeCell ref="G33:J33"/>
    <mergeCell ref="B26:F26"/>
    <mergeCell ref="G26:J26"/>
    <mergeCell ref="B27:F27"/>
    <mergeCell ref="G27:J27"/>
    <mergeCell ref="A28:J28"/>
    <mergeCell ref="A29:J29"/>
    <mergeCell ref="B23:F23"/>
    <mergeCell ref="G23:J23"/>
    <mergeCell ref="B24:F24"/>
    <mergeCell ref="G24:J24"/>
    <mergeCell ref="B25:F25"/>
    <mergeCell ref="G25:J25"/>
    <mergeCell ref="A19:C19"/>
    <mergeCell ref="D19:E19"/>
    <mergeCell ref="F19:J19"/>
    <mergeCell ref="A20:J20"/>
    <mergeCell ref="A21:J21"/>
    <mergeCell ref="A22:J22"/>
    <mergeCell ref="A15:J15"/>
    <mergeCell ref="A16:J16"/>
    <mergeCell ref="A17:J17"/>
    <mergeCell ref="A18:C18"/>
    <mergeCell ref="D18:E18"/>
    <mergeCell ref="F18:J18"/>
    <mergeCell ref="B12:F12"/>
    <mergeCell ref="G12:J12"/>
    <mergeCell ref="B13:F13"/>
    <mergeCell ref="G13:J13"/>
    <mergeCell ref="B14:F14"/>
    <mergeCell ref="G14:J14"/>
    <mergeCell ref="A8:J8"/>
    <mergeCell ref="A9:J9"/>
    <mergeCell ref="A10:J10"/>
    <mergeCell ref="B11:F11"/>
    <mergeCell ref="G11:J11"/>
    <mergeCell ref="A1:J1"/>
    <mergeCell ref="A2:J2"/>
    <mergeCell ref="B3:F3"/>
    <mergeCell ref="G3:H3"/>
    <mergeCell ref="I3:J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29B98-CA17-4298-B521-9281114D16C2}">
  <sheetPr>
    <tabColor theme="4" tint="0.59999389629810485"/>
  </sheetPr>
  <dimension ref="A1:M167"/>
  <sheetViews>
    <sheetView topLeftCell="A116" workbookViewId="0">
      <selection activeCell="G132" sqref="G132:J132"/>
    </sheetView>
  </sheetViews>
  <sheetFormatPr defaultRowHeight="14.5" x14ac:dyDescent="0.35"/>
  <cols>
    <col min="1" max="1" width="8.7265625" style="1"/>
    <col min="2" max="2" width="13.26953125" style="1" customWidth="1"/>
    <col min="3" max="3" width="13.36328125" style="1" customWidth="1"/>
    <col min="4" max="4" width="12.6328125" style="1" customWidth="1"/>
    <col min="5" max="5" width="13.36328125" style="1" customWidth="1"/>
    <col min="6" max="6" width="12.90625" style="1" customWidth="1"/>
    <col min="7" max="7" width="8.7265625" style="1"/>
    <col min="8" max="8" width="11.54296875" style="1" bestFit="1" customWidth="1"/>
    <col min="9" max="9" width="13" style="1" bestFit="1" customWidth="1"/>
    <col min="10" max="10" width="9.90625" style="1" bestFit="1" customWidth="1"/>
    <col min="11" max="16384" width="8.7265625" style="1"/>
  </cols>
  <sheetData>
    <row r="1" spans="1:10" x14ac:dyDescent="0.35">
      <c r="A1" s="154" t="s">
        <v>0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x14ac:dyDescent="0.35">
      <c r="A2" s="154" t="s">
        <v>1</v>
      </c>
      <c r="B2" s="154"/>
      <c r="C2" s="154"/>
      <c r="D2" s="154"/>
      <c r="E2" s="154"/>
      <c r="F2" s="154"/>
      <c r="G2" s="154"/>
      <c r="H2" s="154"/>
      <c r="I2" s="154"/>
      <c r="J2" s="154"/>
    </row>
    <row r="3" spans="1:10" x14ac:dyDescent="0.35">
      <c r="A3" s="2"/>
      <c r="B3" s="3"/>
      <c r="C3" s="3"/>
      <c r="D3" s="3"/>
      <c r="E3" s="3"/>
      <c r="F3" s="3"/>
      <c r="G3" s="3"/>
      <c r="H3" s="3"/>
      <c r="I3" s="3"/>
      <c r="J3" s="3"/>
    </row>
    <row r="4" spans="1:10" x14ac:dyDescent="0.35">
      <c r="A4" s="151" t="s">
        <v>2</v>
      </c>
      <c r="B4" s="151"/>
      <c r="C4" s="151"/>
      <c r="D4" s="152"/>
      <c r="E4" s="152"/>
      <c r="F4" s="152"/>
      <c r="G4" s="152"/>
      <c r="H4" s="152"/>
      <c r="I4" s="152"/>
      <c r="J4" s="152"/>
    </row>
    <row r="5" spans="1:10" x14ac:dyDescent="0.35">
      <c r="A5" s="151" t="s">
        <v>129</v>
      </c>
      <c r="B5" s="153"/>
      <c r="C5" s="153"/>
      <c r="D5" s="152" t="s">
        <v>130</v>
      </c>
      <c r="E5" s="152"/>
      <c r="F5" s="152"/>
      <c r="G5" s="152"/>
      <c r="H5" s="152"/>
      <c r="I5" s="152"/>
      <c r="J5" s="152"/>
    </row>
    <row r="6" spans="1:10" x14ac:dyDescent="0.35">
      <c r="A6" s="151" t="s">
        <v>131</v>
      </c>
      <c r="B6" s="151"/>
      <c r="C6" s="151"/>
      <c r="D6" s="152"/>
      <c r="E6" s="152"/>
      <c r="F6" s="152"/>
      <c r="G6" s="152"/>
      <c r="H6" s="152"/>
      <c r="I6" s="152"/>
      <c r="J6" s="152"/>
    </row>
    <row r="7" spans="1:10" x14ac:dyDescent="0.35">
      <c r="A7" s="151" t="s">
        <v>132</v>
      </c>
      <c r="B7" s="151"/>
      <c r="C7" s="151"/>
      <c r="D7" s="152"/>
      <c r="E7" s="152"/>
      <c r="F7" s="152"/>
      <c r="G7" s="152"/>
      <c r="H7" s="152"/>
      <c r="I7" s="152"/>
      <c r="J7" s="152"/>
    </row>
    <row r="8" spans="1:10" x14ac:dyDescent="0.3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x14ac:dyDescent="0.35">
      <c r="A9" s="154" t="s">
        <v>3</v>
      </c>
      <c r="B9" s="154"/>
      <c r="C9" s="154"/>
      <c r="D9" s="154"/>
      <c r="E9" s="154"/>
      <c r="F9" s="154"/>
      <c r="G9" s="154"/>
      <c r="H9" s="154"/>
      <c r="I9" s="154"/>
      <c r="J9" s="154"/>
    </row>
    <row r="10" spans="1:10" x14ac:dyDescent="0.3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35">
      <c r="A11" s="6" t="s">
        <v>4</v>
      </c>
      <c r="B11" s="7" t="s">
        <v>5</v>
      </c>
      <c r="C11" s="7"/>
      <c r="D11" s="7"/>
      <c r="E11" s="7"/>
      <c r="F11" s="7"/>
      <c r="G11" s="8"/>
      <c r="H11" s="8"/>
      <c r="I11" s="8"/>
      <c r="J11" s="8"/>
    </row>
    <row r="12" spans="1:10" x14ac:dyDescent="0.35">
      <c r="A12" s="6" t="s">
        <v>6</v>
      </c>
      <c r="B12" s="7" t="s">
        <v>7</v>
      </c>
      <c r="C12" s="7"/>
      <c r="D12" s="7"/>
      <c r="E12" s="7"/>
      <c r="F12" s="7"/>
      <c r="G12" s="8" t="s">
        <v>8</v>
      </c>
      <c r="H12" s="8"/>
      <c r="I12" s="8"/>
      <c r="J12" s="8"/>
    </row>
    <row r="13" spans="1:10" ht="14.5" customHeight="1" x14ac:dyDescent="0.35">
      <c r="A13" s="6" t="s">
        <v>9</v>
      </c>
      <c r="B13" s="7" t="s">
        <v>10</v>
      </c>
      <c r="C13" s="7"/>
      <c r="D13" s="7"/>
      <c r="E13" s="7"/>
      <c r="F13" s="7"/>
      <c r="G13" s="155"/>
      <c r="H13" s="156"/>
      <c r="I13" s="156"/>
      <c r="J13" s="157"/>
    </row>
    <row r="14" spans="1:10" x14ac:dyDescent="0.35">
      <c r="A14" s="6" t="s">
        <v>11</v>
      </c>
      <c r="B14" s="7" t="s">
        <v>12</v>
      </c>
      <c r="C14" s="7"/>
      <c r="D14" s="7"/>
      <c r="E14" s="7"/>
      <c r="F14" s="7"/>
      <c r="G14" s="8" t="s">
        <v>13</v>
      </c>
      <c r="H14" s="8"/>
      <c r="I14" s="8"/>
      <c r="J14" s="8"/>
    </row>
    <row r="15" spans="1:10" x14ac:dyDescent="0.35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x14ac:dyDescent="0.35">
      <c r="A16" s="154" t="s">
        <v>14</v>
      </c>
      <c r="B16" s="154"/>
      <c r="C16" s="154"/>
      <c r="D16" s="154"/>
      <c r="E16" s="154"/>
      <c r="F16" s="154"/>
      <c r="G16" s="154"/>
      <c r="H16" s="154"/>
      <c r="I16" s="154"/>
      <c r="J16" s="154"/>
    </row>
    <row r="17" spans="1:10" x14ac:dyDescent="0.3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x14ac:dyDescent="0.35">
      <c r="A18" s="9" t="s">
        <v>15</v>
      </c>
      <c r="B18" s="9"/>
      <c r="C18" s="9"/>
      <c r="D18" s="8" t="s">
        <v>16</v>
      </c>
      <c r="E18" s="8"/>
      <c r="F18" s="8" t="s">
        <v>17</v>
      </c>
      <c r="G18" s="8"/>
      <c r="H18" s="8"/>
      <c r="I18" s="8"/>
      <c r="J18" s="8"/>
    </row>
    <row r="19" spans="1:10" ht="29" customHeight="1" x14ac:dyDescent="0.35">
      <c r="A19" s="10" t="s">
        <v>146</v>
      </c>
      <c r="B19" s="10"/>
      <c r="C19" s="10"/>
      <c r="D19" s="11" t="s">
        <v>143</v>
      </c>
      <c r="E19" s="12"/>
      <c r="F19" s="13">
        <v>1</v>
      </c>
      <c r="G19" s="13"/>
      <c r="H19" s="13"/>
      <c r="I19" s="13"/>
      <c r="J19" s="13"/>
    </row>
    <row r="20" spans="1:10" x14ac:dyDescent="0.35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35">
      <c r="A21" s="154" t="s">
        <v>18</v>
      </c>
      <c r="B21" s="154"/>
      <c r="C21" s="154"/>
      <c r="D21" s="154"/>
      <c r="E21" s="154"/>
      <c r="F21" s="154"/>
      <c r="G21" s="154"/>
      <c r="H21" s="154"/>
      <c r="I21" s="154"/>
      <c r="J21" s="154"/>
    </row>
    <row r="22" spans="1:10" x14ac:dyDescent="0.35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 x14ac:dyDescent="0.35">
      <c r="A23" s="15" t="s">
        <v>19</v>
      </c>
      <c r="B23" s="16" t="s">
        <v>20</v>
      </c>
      <c r="C23" s="16"/>
      <c r="D23" s="16"/>
      <c r="E23" s="16"/>
      <c r="F23" s="16"/>
      <c r="G23" s="8" t="s">
        <v>145</v>
      </c>
      <c r="H23" s="8"/>
      <c r="I23" s="8"/>
      <c r="J23" s="8"/>
    </row>
    <row r="24" spans="1:10" x14ac:dyDescent="0.35">
      <c r="A24" s="15" t="s">
        <v>21</v>
      </c>
      <c r="B24" s="16" t="s">
        <v>22</v>
      </c>
      <c r="C24" s="16"/>
      <c r="D24" s="16"/>
      <c r="E24" s="16"/>
      <c r="F24" s="16"/>
      <c r="G24" s="9" t="s">
        <v>134</v>
      </c>
      <c r="H24" s="9"/>
      <c r="I24" s="9"/>
      <c r="J24" s="9"/>
    </row>
    <row r="25" spans="1:10" x14ac:dyDescent="0.35">
      <c r="A25" s="15" t="s">
        <v>23</v>
      </c>
      <c r="B25" s="16" t="s">
        <v>24</v>
      </c>
      <c r="C25" s="16"/>
      <c r="D25" s="16"/>
      <c r="E25" s="16"/>
      <c r="F25" s="16"/>
      <c r="G25" s="158">
        <v>0</v>
      </c>
      <c r="H25" s="158"/>
      <c r="I25" s="158"/>
      <c r="J25" s="158"/>
    </row>
    <row r="26" spans="1:10" x14ac:dyDescent="0.35">
      <c r="A26" s="15" t="s">
        <v>25</v>
      </c>
      <c r="B26" s="16" t="s">
        <v>26</v>
      </c>
      <c r="C26" s="16"/>
      <c r="D26" s="16"/>
      <c r="E26" s="16"/>
      <c r="F26" s="16"/>
      <c r="G26" s="9" t="s">
        <v>144</v>
      </c>
      <c r="H26" s="9"/>
      <c r="I26" s="9"/>
      <c r="J26" s="9"/>
    </row>
    <row r="27" spans="1:10" x14ac:dyDescent="0.35">
      <c r="A27" s="15" t="s">
        <v>27</v>
      </c>
      <c r="B27" s="16" t="s">
        <v>28</v>
      </c>
      <c r="C27" s="16"/>
      <c r="D27" s="16"/>
      <c r="E27" s="16"/>
      <c r="F27" s="16"/>
      <c r="G27" s="17"/>
      <c r="H27" s="17"/>
      <c r="I27" s="17"/>
      <c r="J27" s="17"/>
    </row>
    <row r="28" spans="1:10" x14ac:dyDescent="0.35">
      <c r="A28" s="18"/>
      <c r="B28" s="18"/>
      <c r="C28" s="18"/>
      <c r="D28" s="18"/>
      <c r="E28" s="18"/>
      <c r="F28" s="18"/>
      <c r="G28" s="18"/>
      <c r="H28" s="18"/>
      <c r="I28" s="18"/>
      <c r="J28" s="18"/>
    </row>
    <row r="29" spans="1:10" x14ac:dyDescent="0.35">
      <c r="A29" s="154" t="s">
        <v>29</v>
      </c>
      <c r="B29" s="154"/>
      <c r="C29" s="154"/>
      <c r="D29" s="154"/>
      <c r="E29" s="154"/>
      <c r="F29" s="154"/>
      <c r="G29" s="154"/>
      <c r="H29" s="154"/>
      <c r="I29" s="154"/>
      <c r="J29" s="154"/>
    </row>
    <row r="30" spans="1:10" x14ac:dyDescent="0.35">
      <c r="A30" s="14"/>
      <c r="B30" s="14"/>
      <c r="C30" s="14"/>
      <c r="D30" s="14"/>
      <c r="E30" s="14"/>
      <c r="F30" s="14"/>
      <c r="G30" s="14"/>
      <c r="H30" s="14"/>
      <c r="I30" s="14"/>
      <c r="J30" s="14"/>
    </row>
    <row r="31" spans="1:10" x14ac:dyDescent="0.35">
      <c r="A31" s="19">
        <v>1</v>
      </c>
      <c r="B31" s="20" t="s">
        <v>30</v>
      </c>
      <c r="C31" s="20"/>
      <c r="D31" s="20"/>
      <c r="E31" s="20"/>
      <c r="F31" s="20"/>
      <c r="G31" s="21" t="s">
        <v>31</v>
      </c>
      <c r="H31" s="21"/>
      <c r="I31" s="21"/>
      <c r="J31" s="21"/>
    </row>
    <row r="32" spans="1:10" x14ac:dyDescent="0.35">
      <c r="A32" s="22" t="s">
        <v>4</v>
      </c>
      <c r="B32" s="23" t="s">
        <v>32</v>
      </c>
      <c r="C32" s="23"/>
      <c r="D32" s="23"/>
      <c r="E32" s="23"/>
      <c r="F32" s="23"/>
      <c r="G32" s="24">
        <f>G25</f>
        <v>0</v>
      </c>
      <c r="H32" s="24"/>
      <c r="I32" s="24"/>
      <c r="J32" s="24"/>
    </row>
    <row r="33" spans="1:10" x14ac:dyDescent="0.35">
      <c r="A33" s="22" t="s">
        <v>6</v>
      </c>
      <c r="B33" s="23" t="s">
        <v>33</v>
      </c>
      <c r="C33" s="23"/>
      <c r="D33" s="23"/>
      <c r="E33" s="23"/>
      <c r="F33" s="23"/>
      <c r="G33" s="24">
        <f>G32*30%</f>
        <v>0</v>
      </c>
      <c r="H33" s="24"/>
      <c r="I33" s="24"/>
      <c r="J33" s="24"/>
    </row>
    <row r="34" spans="1:10" x14ac:dyDescent="0.35">
      <c r="A34" s="22" t="s">
        <v>9</v>
      </c>
      <c r="B34" s="25" t="s">
        <v>135</v>
      </c>
      <c r="C34" s="25"/>
      <c r="D34" s="25"/>
      <c r="E34" s="25"/>
      <c r="F34" s="25"/>
      <c r="G34" s="24">
        <v>0</v>
      </c>
      <c r="H34" s="24"/>
      <c r="I34" s="24"/>
      <c r="J34" s="24"/>
    </row>
    <row r="35" spans="1:10" x14ac:dyDescent="0.35">
      <c r="A35" s="22" t="s">
        <v>11</v>
      </c>
      <c r="B35" s="25" t="s">
        <v>136</v>
      </c>
      <c r="C35" s="25"/>
      <c r="D35" s="25"/>
      <c r="E35" s="25"/>
      <c r="F35" s="25"/>
      <c r="G35" s="24">
        <v>0</v>
      </c>
      <c r="H35" s="24"/>
      <c r="I35" s="24"/>
      <c r="J35" s="24"/>
    </row>
    <row r="36" spans="1:10" x14ac:dyDescent="0.35">
      <c r="A36" s="22" t="s">
        <v>52</v>
      </c>
      <c r="B36" s="25" t="s">
        <v>137</v>
      </c>
      <c r="C36" s="25"/>
      <c r="D36" s="25"/>
      <c r="E36" s="25"/>
      <c r="F36" s="25"/>
      <c r="G36" s="24">
        <v>0</v>
      </c>
      <c r="H36" s="24"/>
      <c r="I36" s="24"/>
      <c r="J36" s="24"/>
    </row>
    <row r="37" spans="1:10" x14ac:dyDescent="0.35">
      <c r="A37" s="22" t="s">
        <v>54</v>
      </c>
      <c r="B37" s="25" t="s">
        <v>34</v>
      </c>
      <c r="C37" s="25"/>
      <c r="D37" s="25"/>
      <c r="E37" s="25"/>
      <c r="F37" s="25"/>
      <c r="G37" s="24">
        <v>0</v>
      </c>
      <c r="H37" s="24"/>
      <c r="I37" s="24"/>
      <c r="J37" s="24"/>
    </row>
    <row r="38" spans="1:10" x14ac:dyDescent="0.35">
      <c r="A38" s="20" t="s">
        <v>35</v>
      </c>
      <c r="B38" s="20"/>
      <c r="C38" s="20"/>
      <c r="D38" s="20"/>
      <c r="E38" s="20"/>
      <c r="F38" s="20"/>
      <c r="G38" s="26">
        <f>SUM(G32:J37)</f>
        <v>0</v>
      </c>
      <c r="H38" s="26"/>
      <c r="I38" s="26"/>
      <c r="J38" s="26"/>
    </row>
    <row r="39" spans="1:10" x14ac:dyDescent="0.35">
      <c r="A39" s="18"/>
      <c r="B39" s="18"/>
      <c r="C39" s="18"/>
      <c r="D39" s="18"/>
      <c r="E39" s="18"/>
      <c r="F39" s="18"/>
      <c r="G39" s="18"/>
      <c r="H39" s="18"/>
      <c r="I39" s="18"/>
      <c r="J39" s="18"/>
    </row>
    <row r="40" spans="1:10" x14ac:dyDescent="0.35">
      <c r="A40" s="154" t="s">
        <v>36</v>
      </c>
      <c r="B40" s="154"/>
      <c r="C40" s="154"/>
      <c r="D40" s="154"/>
      <c r="E40" s="154"/>
      <c r="F40" s="154"/>
      <c r="G40" s="154"/>
      <c r="H40" s="154"/>
      <c r="I40" s="154"/>
      <c r="J40" s="154"/>
    </row>
    <row r="41" spans="1:10" x14ac:dyDescent="0.35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0" x14ac:dyDescent="0.35">
      <c r="A42" s="159" t="s">
        <v>37</v>
      </c>
      <c r="B42" s="159"/>
      <c r="C42" s="159"/>
      <c r="D42" s="159"/>
      <c r="E42" s="159"/>
      <c r="F42" s="159"/>
      <c r="G42" s="159"/>
      <c r="H42" s="159"/>
      <c r="I42" s="159"/>
      <c r="J42" s="159"/>
    </row>
    <row r="43" spans="1:10" x14ac:dyDescent="0.35">
      <c r="A43" s="27" t="s">
        <v>38</v>
      </c>
      <c r="B43" s="27"/>
      <c r="C43" s="27"/>
      <c r="D43" s="27"/>
      <c r="E43" s="27"/>
      <c r="F43" s="27"/>
      <c r="G43" s="28">
        <f>G38</f>
        <v>0</v>
      </c>
      <c r="H43" s="28"/>
      <c r="I43" s="28"/>
      <c r="J43" s="28"/>
    </row>
    <row r="44" spans="1:10" x14ac:dyDescent="0.3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x14ac:dyDescent="0.35">
      <c r="A45" s="15" t="s">
        <v>39</v>
      </c>
      <c r="B45" s="8" t="s">
        <v>40</v>
      </c>
      <c r="C45" s="8"/>
      <c r="D45" s="8"/>
      <c r="E45" s="8"/>
      <c r="F45" s="8"/>
      <c r="G45" s="8" t="s">
        <v>41</v>
      </c>
      <c r="H45" s="8"/>
      <c r="I45" s="20" t="s">
        <v>31</v>
      </c>
      <c r="J45" s="20"/>
    </row>
    <row r="46" spans="1:10" x14ac:dyDescent="0.35">
      <c r="A46" s="29" t="s">
        <v>4</v>
      </c>
      <c r="B46" s="16" t="s">
        <v>42</v>
      </c>
      <c r="C46" s="16"/>
      <c r="D46" s="16"/>
      <c r="E46" s="16"/>
      <c r="F46" s="16"/>
      <c r="G46" s="30">
        <v>8.3299999999999999E-2</v>
      </c>
      <c r="H46" s="30"/>
      <c r="I46" s="31">
        <f>G43*G46</f>
        <v>0</v>
      </c>
      <c r="J46" s="31"/>
    </row>
    <row r="47" spans="1:10" x14ac:dyDescent="0.35">
      <c r="A47" s="29" t="s">
        <v>6</v>
      </c>
      <c r="B47" s="16" t="s">
        <v>43</v>
      </c>
      <c r="C47" s="16"/>
      <c r="D47" s="16"/>
      <c r="E47" s="16"/>
      <c r="F47" s="16"/>
      <c r="G47" s="32">
        <v>2.7799999999999998E-2</v>
      </c>
      <c r="H47" s="32"/>
      <c r="I47" s="31">
        <f>G43*G47</f>
        <v>0</v>
      </c>
      <c r="J47" s="31"/>
    </row>
    <row r="48" spans="1:10" x14ac:dyDescent="0.35">
      <c r="A48" s="8" t="s">
        <v>35</v>
      </c>
      <c r="B48" s="8"/>
      <c r="C48" s="8"/>
      <c r="D48" s="8"/>
      <c r="E48" s="8"/>
      <c r="F48" s="8"/>
      <c r="G48" s="30">
        <f>SUM(G46:H47)</f>
        <v>0.1111</v>
      </c>
      <c r="H48" s="10"/>
      <c r="I48" s="33">
        <f>SUM(I46:J47)</f>
        <v>0</v>
      </c>
      <c r="J48" s="33"/>
    </row>
    <row r="49" spans="1:10" x14ac:dyDescent="0.3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35">
      <c r="A50" s="160" t="s">
        <v>44</v>
      </c>
      <c r="B50" s="160"/>
      <c r="C50" s="160"/>
      <c r="D50" s="160"/>
      <c r="E50" s="160"/>
      <c r="F50" s="160"/>
      <c r="G50" s="160"/>
      <c r="H50" s="160"/>
      <c r="I50" s="160"/>
      <c r="J50" s="160"/>
    </row>
    <row r="51" spans="1:10" x14ac:dyDescent="0.35">
      <c r="A51" s="34" t="s">
        <v>45</v>
      </c>
      <c r="B51" s="34"/>
      <c r="C51" s="34"/>
      <c r="D51" s="34"/>
      <c r="E51" s="34"/>
      <c r="F51" s="34"/>
      <c r="G51" s="35">
        <f>G38+I48</f>
        <v>0</v>
      </c>
      <c r="H51" s="35"/>
      <c r="I51" s="35"/>
      <c r="J51" s="35"/>
    </row>
    <row r="52" spans="1:10" x14ac:dyDescent="0.35">
      <c r="A52" s="36"/>
      <c r="B52" s="36"/>
      <c r="C52" s="36"/>
      <c r="D52" s="36"/>
      <c r="E52" s="36"/>
      <c r="F52" s="36"/>
      <c r="G52" s="36"/>
      <c r="H52" s="36"/>
      <c r="I52" s="36"/>
      <c r="J52" s="36"/>
    </row>
    <row r="53" spans="1:10" x14ac:dyDescent="0.35">
      <c r="A53" s="37" t="s">
        <v>46</v>
      </c>
      <c r="B53" s="38" t="s">
        <v>47</v>
      </c>
      <c r="C53" s="38"/>
      <c r="D53" s="38"/>
      <c r="E53" s="38"/>
      <c r="F53" s="38"/>
      <c r="G53" s="39" t="s">
        <v>41</v>
      </c>
      <c r="H53" s="39"/>
      <c r="I53" s="40" t="s">
        <v>31</v>
      </c>
      <c r="J53" s="40"/>
    </row>
    <row r="54" spans="1:10" x14ac:dyDescent="0.35">
      <c r="A54" s="29" t="s">
        <v>4</v>
      </c>
      <c r="B54" s="16" t="s">
        <v>48</v>
      </c>
      <c r="C54" s="16"/>
      <c r="D54" s="16"/>
      <c r="E54" s="16"/>
      <c r="F54" s="16"/>
      <c r="G54" s="162">
        <v>0.2</v>
      </c>
      <c r="H54" s="162"/>
      <c r="I54" s="41">
        <f>G51*G54</f>
        <v>0</v>
      </c>
      <c r="J54" s="41"/>
    </row>
    <row r="55" spans="1:10" x14ac:dyDescent="0.35">
      <c r="A55" s="29" t="s">
        <v>6</v>
      </c>
      <c r="B55" s="16" t="s">
        <v>49</v>
      </c>
      <c r="C55" s="16"/>
      <c r="D55" s="16"/>
      <c r="E55" s="16"/>
      <c r="F55" s="16"/>
      <c r="G55" s="30">
        <v>2.5000000000000001E-2</v>
      </c>
      <c r="H55" s="30"/>
      <c r="I55" s="41">
        <f>G51*G55</f>
        <v>0</v>
      </c>
      <c r="J55" s="41"/>
    </row>
    <row r="56" spans="1:10" x14ac:dyDescent="0.35">
      <c r="A56" s="29" t="s">
        <v>9</v>
      </c>
      <c r="B56" s="42" t="s">
        <v>50</v>
      </c>
      <c r="C56" s="42"/>
      <c r="D56" s="42"/>
      <c r="E56" s="42"/>
      <c r="F56" s="42"/>
      <c r="G56" s="161">
        <v>0.03</v>
      </c>
      <c r="H56" s="161"/>
      <c r="I56" s="41">
        <f>G51*G56</f>
        <v>0</v>
      </c>
      <c r="J56" s="41"/>
    </row>
    <row r="57" spans="1:10" x14ac:dyDescent="0.35">
      <c r="A57" s="29" t="s">
        <v>11</v>
      </c>
      <c r="B57" s="16" t="s">
        <v>51</v>
      </c>
      <c r="C57" s="16"/>
      <c r="D57" s="16"/>
      <c r="E57" s="16"/>
      <c r="F57" s="16"/>
      <c r="G57" s="30">
        <v>1.4999999999999999E-2</v>
      </c>
      <c r="H57" s="30"/>
      <c r="I57" s="41">
        <f>G51*G57</f>
        <v>0</v>
      </c>
      <c r="J57" s="41"/>
    </row>
    <row r="58" spans="1:10" x14ac:dyDescent="0.35">
      <c r="A58" s="29" t="s">
        <v>52</v>
      </c>
      <c r="B58" s="16" t="s">
        <v>53</v>
      </c>
      <c r="C58" s="16"/>
      <c r="D58" s="16"/>
      <c r="E58" s="16"/>
      <c r="F58" s="16"/>
      <c r="G58" s="30">
        <v>0.01</v>
      </c>
      <c r="H58" s="30"/>
      <c r="I58" s="41">
        <f>G51*G58</f>
        <v>0</v>
      </c>
      <c r="J58" s="41"/>
    </row>
    <row r="59" spans="1:10" x14ac:dyDescent="0.35">
      <c r="A59" s="29" t="s">
        <v>54</v>
      </c>
      <c r="B59" s="16" t="s">
        <v>55</v>
      </c>
      <c r="C59" s="16"/>
      <c r="D59" s="16"/>
      <c r="E59" s="16"/>
      <c r="F59" s="16"/>
      <c r="G59" s="30">
        <v>6.0000000000000001E-3</v>
      </c>
      <c r="H59" s="30"/>
      <c r="I59" s="41">
        <f>G51*G59</f>
        <v>0</v>
      </c>
      <c r="J59" s="41"/>
    </row>
    <row r="60" spans="1:10" x14ac:dyDescent="0.35">
      <c r="A60" s="29" t="s">
        <v>56</v>
      </c>
      <c r="B60" s="16" t="s">
        <v>57</v>
      </c>
      <c r="C60" s="16"/>
      <c r="D60" s="16"/>
      <c r="E60" s="16"/>
      <c r="F60" s="16"/>
      <c r="G60" s="30">
        <v>2E-3</v>
      </c>
      <c r="H60" s="30"/>
      <c r="I60" s="41">
        <f>G51*G60</f>
        <v>0</v>
      </c>
      <c r="J60" s="41"/>
    </row>
    <row r="61" spans="1:10" x14ac:dyDescent="0.35">
      <c r="A61" s="29" t="s">
        <v>58</v>
      </c>
      <c r="B61" s="16" t="s">
        <v>59</v>
      </c>
      <c r="C61" s="16"/>
      <c r="D61" s="16"/>
      <c r="E61" s="16"/>
      <c r="F61" s="16"/>
      <c r="G61" s="30">
        <v>0.08</v>
      </c>
      <c r="H61" s="30"/>
      <c r="I61" s="41">
        <f>G51*G61</f>
        <v>0</v>
      </c>
      <c r="J61" s="41"/>
    </row>
    <row r="62" spans="1:10" x14ac:dyDescent="0.35">
      <c r="A62" s="8" t="s">
        <v>60</v>
      </c>
      <c r="B62" s="8"/>
      <c r="C62" s="8"/>
      <c r="D62" s="8"/>
      <c r="E62" s="8"/>
      <c r="F62" s="8"/>
      <c r="G62" s="43">
        <f>SUM(G54:H61)</f>
        <v>0.36800000000000005</v>
      </c>
      <c r="H62" s="8"/>
      <c r="I62" s="44">
        <f>SUM(I54:J61)</f>
        <v>0</v>
      </c>
      <c r="J62" s="44"/>
    </row>
    <row r="63" spans="1:10" x14ac:dyDescent="0.35">
      <c r="A63" s="18"/>
      <c r="B63" s="18"/>
      <c r="C63" s="18"/>
      <c r="D63" s="18"/>
      <c r="E63" s="18"/>
      <c r="F63" s="18"/>
      <c r="G63" s="18"/>
      <c r="H63" s="18"/>
      <c r="I63" s="18"/>
      <c r="J63" s="18"/>
    </row>
    <row r="64" spans="1:10" x14ac:dyDescent="0.35">
      <c r="A64" s="154" t="s">
        <v>61</v>
      </c>
      <c r="B64" s="154"/>
      <c r="C64" s="154"/>
      <c r="D64" s="154"/>
      <c r="E64" s="154"/>
      <c r="F64" s="154"/>
      <c r="G64" s="154"/>
      <c r="H64" s="154"/>
      <c r="I64" s="154"/>
      <c r="J64" s="154"/>
    </row>
    <row r="65" spans="1:13" x14ac:dyDescent="0.3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3" ht="14.5" customHeight="1" x14ac:dyDescent="0.35">
      <c r="A66" s="45" t="s">
        <v>62</v>
      </c>
      <c r="B66" s="46" t="s">
        <v>63</v>
      </c>
      <c r="C66" s="46"/>
      <c r="D66" s="46"/>
      <c r="E66" s="46"/>
      <c r="F66" s="46"/>
      <c r="G66" s="47" t="s">
        <v>64</v>
      </c>
      <c r="H66" s="48"/>
      <c r="I66" s="49" t="s">
        <v>31</v>
      </c>
      <c r="J66" s="50"/>
    </row>
    <row r="67" spans="1:13" x14ac:dyDescent="0.35">
      <c r="A67" s="51" t="s">
        <v>4</v>
      </c>
      <c r="B67" s="52" t="s">
        <v>65</v>
      </c>
      <c r="C67" s="52"/>
      <c r="D67" s="52"/>
      <c r="E67" s="52"/>
      <c r="F67" s="52"/>
      <c r="G67" s="163">
        <v>0.06</v>
      </c>
      <c r="H67" s="164"/>
      <c r="I67" s="53">
        <f>IF((2*4.9*21)-(G67*G32)&lt;0,0,(2*4.9*21)-(G67*G32))</f>
        <v>205.8</v>
      </c>
      <c r="J67" s="54"/>
    </row>
    <row r="68" spans="1:13" x14ac:dyDescent="0.35">
      <c r="A68" s="51" t="s">
        <v>6</v>
      </c>
      <c r="B68" s="52" t="s">
        <v>66</v>
      </c>
      <c r="C68" s="52"/>
      <c r="D68" s="52"/>
      <c r="E68" s="52"/>
      <c r="F68" s="52"/>
      <c r="G68" s="55" t="s">
        <v>67</v>
      </c>
      <c r="H68" s="56"/>
      <c r="I68" s="57">
        <v>0</v>
      </c>
      <c r="J68" s="57"/>
    </row>
    <row r="69" spans="1:13" x14ac:dyDescent="0.35">
      <c r="A69" s="51" t="s">
        <v>9</v>
      </c>
      <c r="B69" s="52" t="s">
        <v>68</v>
      </c>
      <c r="C69" s="52"/>
      <c r="D69" s="52"/>
      <c r="E69" s="52"/>
      <c r="F69" s="52"/>
      <c r="G69" s="61" t="s">
        <v>67</v>
      </c>
      <c r="H69" s="62"/>
      <c r="I69" s="57">
        <v>0</v>
      </c>
      <c r="J69" s="57"/>
    </row>
    <row r="70" spans="1:13" x14ac:dyDescent="0.35">
      <c r="A70" s="51" t="s">
        <v>11</v>
      </c>
      <c r="B70" s="52" t="s">
        <v>69</v>
      </c>
      <c r="C70" s="52"/>
      <c r="D70" s="52"/>
      <c r="E70" s="52"/>
      <c r="F70" s="52"/>
      <c r="G70" s="61" t="s">
        <v>67</v>
      </c>
      <c r="H70" s="62"/>
      <c r="I70" s="57">
        <v>0</v>
      </c>
      <c r="J70" s="57"/>
    </row>
    <row r="71" spans="1:13" x14ac:dyDescent="0.35">
      <c r="A71" s="51" t="s">
        <v>52</v>
      </c>
      <c r="B71" s="52" t="s">
        <v>70</v>
      </c>
      <c r="C71" s="52"/>
      <c r="D71" s="52"/>
      <c r="E71" s="52"/>
      <c r="F71" s="52"/>
      <c r="G71" s="61" t="s">
        <v>67</v>
      </c>
      <c r="H71" s="62"/>
      <c r="I71" s="57">
        <v>0</v>
      </c>
      <c r="J71" s="57"/>
      <c r="L71" s="63"/>
      <c r="M71"/>
    </row>
    <row r="72" spans="1:13" x14ac:dyDescent="0.35">
      <c r="A72" s="51" t="s">
        <v>54</v>
      </c>
      <c r="B72" s="16" t="s">
        <v>34</v>
      </c>
      <c r="C72" s="16"/>
      <c r="D72" s="16"/>
      <c r="E72" s="16"/>
      <c r="F72" s="16"/>
      <c r="G72" s="61" t="s">
        <v>67</v>
      </c>
      <c r="H72" s="62"/>
      <c r="I72" s="24">
        <v>0</v>
      </c>
      <c r="J72" s="24"/>
      <c r="L72"/>
      <c r="M72"/>
    </row>
    <row r="73" spans="1:13" x14ac:dyDescent="0.35">
      <c r="A73" s="64" t="s">
        <v>35</v>
      </c>
      <c r="B73" s="65"/>
      <c r="C73" s="65"/>
      <c r="D73" s="65"/>
      <c r="E73" s="65"/>
      <c r="F73" s="65"/>
      <c r="G73" s="65"/>
      <c r="H73" s="66"/>
      <c r="I73" s="26">
        <f>SUM(I69:J72,I68,I67)</f>
        <v>205.8</v>
      </c>
      <c r="J73" s="26"/>
    </row>
    <row r="74" spans="1:13" x14ac:dyDescent="0.35">
      <c r="A74" s="67"/>
      <c r="B74" s="67"/>
      <c r="C74" s="67"/>
      <c r="D74" s="67"/>
      <c r="E74" s="67"/>
      <c r="F74" s="67"/>
      <c r="G74" s="67"/>
      <c r="H74" s="67"/>
      <c r="I74" s="67"/>
      <c r="J74" s="67"/>
    </row>
    <row r="75" spans="1:13" x14ac:dyDescent="0.35">
      <c r="A75" s="154" t="s">
        <v>71</v>
      </c>
      <c r="B75" s="154"/>
      <c r="C75" s="154"/>
      <c r="D75" s="154"/>
      <c r="E75" s="154"/>
      <c r="F75" s="154"/>
      <c r="G75" s="154"/>
      <c r="H75" s="154"/>
      <c r="I75" s="154"/>
      <c r="J75" s="154"/>
    </row>
    <row r="76" spans="1:13" x14ac:dyDescent="0.3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3" x14ac:dyDescent="0.35">
      <c r="A77" s="15">
        <v>2</v>
      </c>
      <c r="B77" s="8" t="s">
        <v>72</v>
      </c>
      <c r="C77" s="8"/>
      <c r="D77" s="8"/>
      <c r="E77" s="8"/>
      <c r="F77" s="8"/>
      <c r="G77" s="8" t="s">
        <v>31</v>
      </c>
      <c r="H77" s="8"/>
      <c r="I77" s="8"/>
      <c r="J77" s="8"/>
    </row>
    <row r="78" spans="1:13" x14ac:dyDescent="0.35">
      <c r="A78" s="29" t="s">
        <v>39</v>
      </c>
      <c r="B78" s="16" t="s">
        <v>40</v>
      </c>
      <c r="C78" s="16"/>
      <c r="D78" s="16"/>
      <c r="E78" s="16"/>
      <c r="F78" s="16"/>
      <c r="G78" s="24">
        <f>I48</f>
        <v>0</v>
      </c>
      <c r="H78" s="24"/>
      <c r="I78" s="24"/>
      <c r="J78" s="24"/>
    </row>
    <row r="79" spans="1:13" x14ac:dyDescent="0.35">
      <c r="A79" s="29" t="s">
        <v>46</v>
      </c>
      <c r="B79" s="16" t="s">
        <v>47</v>
      </c>
      <c r="C79" s="16"/>
      <c r="D79" s="16"/>
      <c r="E79" s="16"/>
      <c r="F79" s="16"/>
      <c r="G79" s="24">
        <f>I62</f>
        <v>0</v>
      </c>
      <c r="H79" s="24"/>
      <c r="I79" s="24"/>
      <c r="J79" s="24"/>
    </row>
    <row r="80" spans="1:13" x14ac:dyDescent="0.35">
      <c r="A80" s="29" t="s">
        <v>62</v>
      </c>
      <c r="B80" s="16" t="s">
        <v>63</v>
      </c>
      <c r="C80" s="16"/>
      <c r="D80" s="16"/>
      <c r="E80" s="16"/>
      <c r="F80" s="16"/>
      <c r="G80" s="24">
        <f>I73</f>
        <v>205.8</v>
      </c>
      <c r="H80" s="24"/>
      <c r="I80" s="24"/>
      <c r="J80" s="24"/>
    </row>
    <row r="81" spans="1:10" x14ac:dyDescent="0.35">
      <c r="A81" s="8" t="s">
        <v>35</v>
      </c>
      <c r="B81" s="8"/>
      <c r="C81" s="8"/>
      <c r="D81" s="8"/>
      <c r="E81" s="8"/>
      <c r="F81" s="8"/>
      <c r="G81" s="26">
        <f>SUM(G78:J80)</f>
        <v>205.8</v>
      </c>
      <c r="H81" s="26"/>
      <c r="I81" s="26"/>
      <c r="J81" s="26"/>
    </row>
    <row r="82" spans="1:10" x14ac:dyDescent="0.35">
      <c r="A82" s="18"/>
      <c r="B82" s="18"/>
      <c r="C82" s="18"/>
      <c r="D82" s="18"/>
      <c r="E82" s="18"/>
      <c r="F82" s="18"/>
      <c r="G82" s="18"/>
      <c r="H82" s="18"/>
      <c r="I82" s="18"/>
      <c r="J82" s="18"/>
    </row>
    <row r="83" spans="1:10" x14ac:dyDescent="0.35">
      <c r="A83" s="4"/>
      <c r="B83" s="4"/>
      <c r="C83" s="4"/>
      <c r="D83" s="4"/>
      <c r="E83" s="4"/>
      <c r="F83" s="4"/>
      <c r="G83" s="4"/>
      <c r="H83" s="4"/>
      <c r="I83" s="4"/>
      <c r="J83" s="4"/>
    </row>
    <row r="84" spans="1:10" x14ac:dyDescent="0.35">
      <c r="A84" s="154" t="s">
        <v>73</v>
      </c>
      <c r="B84" s="154"/>
      <c r="C84" s="154"/>
      <c r="D84" s="154"/>
      <c r="E84" s="154"/>
      <c r="F84" s="154"/>
      <c r="G84" s="154"/>
      <c r="H84" s="154"/>
      <c r="I84" s="154"/>
      <c r="J84" s="154"/>
    </row>
    <row r="85" spans="1:10" x14ac:dyDescent="0.35">
      <c r="A85" s="68" t="s">
        <v>74</v>
      </c>
      <c r="B85" s="68"/>
      <c r="C85" s="68"/>
      <c r="D85" s="68"/>
      <c r="E85" s="68"/>
      <c r="F85" s="68"/>
      <c r="G85" s="69">
        <f>G38</f>
        <v>0</v>
      </c>
      <c r="H85" s="69"/>
      <c r="I85" s="69"/>
      <c r="J85" s="69"/>
    </row>
    <row r="86" spans="1:10" x14ac:dyDescent="0.35">
      <c r="A86" s="70"/>
      <c r="B86" s="70"/>
      <c r="C86" s="70"/>
      <c r="D86" s="70"/>
      <c r="E86" s="70"/>
      <c r="F86" s="70"/>
      <c r="G86" s="70"/>
      <c r="H86" s="70"/>
      <c r="I86" s="70"/>
      <c r="J86" s="70"/>
    </row>
    <row r="87" spans="1:10" x14ac:dyDescent="0.35">
      <c r="A87" s="19">
        <v>3</v>
      </c>
      <c r="B87" s="20" t="s">
        <v>75</v>
      </c>
      <c r="C87" s="20"/>
      <c r="D87" s="20"/>
      <c r="E87" s="20"/>
      <c r="F87" s="20"/>
      <c r="G87" s="71" t="s">
        <v>41</v>
      </c>
      <c r="H87" s="71"/>
      <c r="I87" s="20" t="s">
        <v>31</v>
      </c>
      <c r="J87" s="20"/>
    </row>
    <row r="88" spans="1:10" x14ac:dyDescent="0.35">
      <c r="A88" s="22" t="s">
        <v>4</v>
      </c>
      <c r="B88" s="72" t="s">
        <v>76</v>
      </c>
      <c r="C88" s="72"/>
      <c r="D88" s="72"/>
      <c r="E88" s="72"/>
      <c r="F88" s="72"/>
      <c r="G88" s="165">
        <v>0.05</v>
      </c>
      <c r="H88" s="73">
        <f>(1/12)*G88</f>
        <v>4.1666666666666666E-3</v>
      </c>
      <c r="I88" s="41">
        <f>G85*H88</f>
        <v>0</v>
      </c>
      <c r="J88" s="41"/>
    </row>
    <row r="89" spans="1:10" x14ac:dyDescent="0.35">
      <c r="A89" s="22" t="s">
        <v>6</v>
      </c>
      <c r="B89" s="72" t="s">
        <v>77</v>
      </c>
      <c r="C89" s="72"/>
      <c r="D89" s="72"/>
      <c r="E89" s="72"/>
      <c r="F89" s="72"/>
      <c r="G89" s="32">
        <f>H88*0.08</f>
        <v>3.3333333333333332E-4</v>
      </c>
      <c r="H89" s="32"/>
      <c r="I89" s="74">
        <f>G85*G89</f>
        <v>0</v>
      </c>
      <c r="J89" s="74"/>
    </row>
    <row r="90" spans="1:10" x14ac:dyDescent="0.35">
      <c r="A90" s="22" t="s">
        <v>9</v>
      </c>
      <c r="B90" s="72" t="s">
        <v>78</v>
      </c>
      <c r="C90" s="72"/>
      <c r="D90" s="72"/>
      <c r="E90" s="72"/>
      <c r="F90" s="72"/>
      <c r="G90" s="165">
        <v>0.9</v>
      </c>
      <c r="H90" s="73">
        <f>(1+2/12+(1/3*1/12))*0.08*0.4*G90</f>
        <v>3.4400000000000007E-2</v>
      </c>
      <c r="I90" s="75">
        <f>G85*H90</f>
        <v>0</v>
      </c>
      <c r="J90" s="76"/>
    </row>
    <row r="91" spans="1:10" x14ac:dyDescent="0.35">
      <c r="A91" s="22" t="s">
        <v>11</v>
      </c>
      <c r="B91" s="72" t="s">
        <v>79</v>
      </c>
      <c r="C91" s="72"/>
      <c r="D91" s="72"/>
      <c r="E91" s="72"/>
      <c r="F91" s="72"/>
      <c r="G91" s="32">
        <f>((7/30) + (7/30*0.1))/ 24</f>
        <v>1.0694444444444444E-2</v>
      </c>
      <c r="H91" s="32"/>
      <c r="I91" s="75">
        <f>G85*G91</f>
        <v>0</v>
      </c>
      <c r="J91" s="76"/>
    </row>
    <row r="92" spans="1:10" x14ac:dyDescent="0.35">
      <c r="A92" s="22" t="s">
        <v>52</v>
      </c>
      <c r="B92" s="72" t="s">
        <v>80</v>
      </c>
      <c r="C92" s="72"/>
      <c r="D92" s="72"/>
      <c r="E92" s="72"/>
      <c r="F92" s="72"/>
      <c r="G92" s="32">
        <f>G91*G62</f>
        <v>3.9355555555555559E-3</v>
      </c>
      <c r="H92" s="32"/>
      <c r="I92" s="75">
        <f>G85*G92</f>
        <v>0</v>
      </c>
      <c r="J92" s="76"/>
    </row>
    <row r="93" spans="1:10" x14ac:dyDescent="0.35">
      <c r="A93" s="22" t="s">
        <v>54</v>
      </c>
      <c r="B93" s="72" t="s">
        <v>81</v>
      </c>
      <c r="C93" s="72"/>
      <c r="D93" s="72"/>
      <c r="E93" s="72"/>
      <c r="F93" s="72"/>
      <c r="G93" s="77">
        <f>G91*0.08*0.4</f>
        <v>3.4222222222222228E-4</v>
      </c>
      <c r="H93" s="77"/>
      <c r="I93" s="78">
        <f>G85*G93</f>
        <v>0</v>
      </c>
      <c r="J93" s="79"/>
    </row>
    <row r="94" spans="1:10" x14ac:dyDescent="0.35">
      <c r="A94" s="20" t="s">
        <v>35</v>
      </c>
      <c r="B94" s="20"/>
      <c r="C94" s="20"/>
      <c r="D94" s="20"/>
      <c r="E94" s="20"/>
      <c r="F94" s="20"/>
      <c r="G94" s="80">
        <f>SUM(H88,G89,H90,G91,G92,G93)</f>
        <v>5.3872222222222224E-2</v>
      </c>
      <c r="H94" s="80"/>
      <c r="I94" s="44">
        <f>SUM(I88:J93)</f>
        <v>0</v>
      </c>
      <c r="J94" s="44"/>
    </row>
    <row r="95" spans="1:10" x14ac:dyDescent="0.35">
      <c r="A95" s="81"/>
      <c r="B95" s="81"/>
      <c r="C95" s="81"/>
      <c r="D95" s="81"/>
      <c r="E95" s="81"/>
      <c r="F95" s="81"/>
      <c r="G95" s="81"/>
      <c r="H95" s="81"/>
      <c r="I95" s="81"/>
      <c r="J95" s="81"/>
    </row>
    <row r="96" spans="1:10" x14ac:dyDescent="0.35">
      <c r="A96" s="154" t="s">
        <v>82</v>
      </c>
      <c r="B96" s="154"/>
      <c r="C96" s="154"/>
      <c r="D96" s="154"/>
      <c r="E96" s="154"/>
      <c r="F96" s="154"/>
      <c r="G96" s="154"/>
      <c r="H96" s="154"/>
      <c r="I96" s="154"/>
      <c r="J96" s="154"/>
    </row>
    <row r="97" spans="1:10" x14ac:dyDescent="0.35">
      <c r="A97" s="4"/>
      <c r="B97" s="4"/>
      <c r="C97" s="4"/>
      <c r="D97" s="4"/>
      <c r="E97" s="4"/>
      <c r="F97" s="4"/>
      <c r="G97" s="4"/>
      <c r="H97" s="4"/>
      <c r="I97" s="4"/>
      <c r="J97" s="4"/>
    </row>
    <row r="98" spans="1:10" x14ac:dyDescent="0.35">
      <c r="A98" s="159" t="s">
        <v>83</v>
      </c>
      <c r="B98" s="159"/>
      <c r="C98" s="159"/>
      <c r="D98" s="159"/>
      <c r="E98" s="159"/>
      <c r="F98" s="159"/>
      <c r="G98" s="159"/>
      <c r="H98" s="159"/>
      <c r="I98" s="159"/>
      <c r="J98" s="159"/>
    </row>
    <row r="99" spans="1:10" x14ac:dyDescent="0.35">
      <c r="A99" s="34" t="s">
        <v>84</v>
      </c>
      <c r="B99" s="34"/>
      <c r="C99" s="34"/>
      <c r="D99" s="34"/>
      <c r="E99" s="34"/>
      <c r="F99" s="34"/>
      <c r="G99" s="82">
        <f>G38</f>
        <v>0</v>
      </c>
      <c r="H99" s="82"/>
      <c r="I99" s="82"/>
      <c r="J99" s="82"/>
    </row>
    <row r="100" spans="1:10" x14ac:dyDescent="0.35">
      <c r="A100" s="83"/>
      <c r="B100" s="83"/>
      <c r="C100" s="83"/>
      <c r="D100" s="83"/>
      <c r="E100" s="83"/>
      <c r="F100" s="83"/>
      <c r="G100" s="83"/>
      <c r="H100" s="83"/>
      <c r="I100" s="83"/>
      <c r="J100" s="83"/>
    </row>
    <row r="101" spans="1:10" x14ac:dyDescent="0.35">
      <c r="A101" s="84" t="s">
        <v>85</v>
      </c>
      <c r="B101" s="39" t="s">
        <v>86</v>
      </c>
      <c r="C101" s="39"/>
      <c r="D101" s="39"/>
      <c r="E101" s="39"/>
      <c r="F101" s="39"/>
      <c r="G101" s="20" t="s">
        <v>87</v>
      </c>
      <c r="H101" s="20"/>
      <c r="I101" s="8" t="s">
        <v>31</v>
      </c>
      <c r="J101" s="8"/>
    </row>
    <row r="102" spans="1:10" x14ac:dyDescent="0.35">
      <c r="A102" s="29" t="s">
        <v>4</v>
      </c>
      <c r="B102" s="16" t="s">
        <v>88</v>
      </c>
      <c r="C102" s="16"/>
      <c r="D102" s="16"/>
      <c r="E102" s="16"/>
      <c r="F102" s="16"/>
      <c r="G102" s="32">
        <f>1/12</f>
        <v>8.3333333333333329E-2</v>
      </c>
      <c r="H102" s="32"/>
      <c r="I102" s="24">
        <f>G102*G99</f>
        <v>0</v>
      </c>
      <c r="J102" s="24"/>
    </row>
    <row r="103" spans="1:10" x14ac:dyDescent="0.35">
      <c r="A103" s="22" t="s">
        <v>6</v>
      </c>
      <c r="B103" s="23" t="s">
        <v>89</v>
      </c>
      <c r="C103" s="23"/>
      <c r="D103" s="23"/>
      <c r="E103" s="23"/>
      <c r="F103" s="23"/>
      <c r="G103" s="166">
        <f>(1/30)/12</f>
        <v>2.7777777777777779E-3</v>
      </c>
      <c r="H103" s="166"/>
      <c r="I103" s="24">
        <f>G99*G103</f>
        <v>0</v>
      </c>
      <c r="J103" s="24"/>
    </row>
    <row r="104" spans="1:10" x14ac:dyDescent="0.35">
      <c r="A104" s="22" t="s">
        <v>9</v>
      </c>
      <c r="B104" s="23" t="s">
        <v>90</v>
      </c>
      <c r="C104" s="23"/>
      <c r="D104" s="23"/>
      <c r="E104" s="23"/>
      <c r="F104" s="23"/>
      <c r="G104" s="166">
        <f>(5/30)/12*0.015</f>
        <v>2.0833333333333332E-4</v>
      </c>
      <c r="H104" s="166"/>
      <c r="I104" s="24">
        <f>G99*G104</f>
        <v>0</v>
      </c>
      <c r="J104" s="24"/>
    </row>
    <row r="105" spans="1:10" x14ac:dyDescent="0.35">
      <c r="A105" s="22" t="s">
        <v>11</v>
      </c>
      <c r="B105" s="23" t="s">
        <v>91</v>
      </c>
      <c r="C105" s="23"/>
      <c r="D105" s="23"/>
      <c r="E105" s="23"/>
      <c r="F105" s="23"/>
      <c r="G105" s="166">
        <f>1/12*0.0078</f>
        <v>6.4999999999999997E-4</v>
      </c>
      <c r="H105" s="166"/>
      <c r="I105" s="24">
        <f>G99*G105</f>
        <v>0</v>
      </c>
      <c r="J105" s="24"/>
    </row>
    <row r="106" spans="1:10" x14ac:dyDescent="0.35">
      <c r="A106" s="22" t="s">
        <v>52</v>
      </c>
      <c r="B106" s="23" t="s">
        <v>92</v>
      </c>
      <c r="C106" s="23"/>
      <c r="D106" s="23"/>
      <c r="E106" s="23"/>
      <c r="F106" s="23"/>
      <c r="G106" s="166">
        <f>((1/12)+(1/3*1/12))*0.02607*6/12</f>
        <v>1.4483333333333334E-3</v>
      </c>
      <c r="H106" s="166"/>
      <c r="I106" s="24">
        <f>G99*G106</f>
        <v>0</v>
      </c>
      <c r="J106" s="24"/>
    </row>
    <row r="107" spans="1:10" x14ac:dyDescent="0.35">
      <c r="A107" s="22" t="s">
        <v>54</v>
      </c>
      <c r="B107" s="23" t="s">
        <v>93</v>
      </c>
      <c r="C107" s="23"/>
      <c r="D107" s="23"/>
      <c r="E107" s="23"/>
      <c r="F107" s="23"/>
      <c r="G107" s="166">
        <f>(5/30/12)</f>
        <v>1.3888888888888888E-2</v>
      </c>
      <c r="H107" s="166"/>
      <c r="I107" s="24">
        <f>G99*G107</f>
        <v>0</v>
      </c>
      <c r="J107" s="24"/>
    </row>
    <row r="108" spans="1:10" x14ac:dyDescent="0.35">
      <c r="A108" s="85" t="s">
        <v>94</v>
      </c>
      <c r="B108" s="85"/>
      <c r="C108" s="85"/>
      <c r="D108" s="85"/>
      <c r="E108" s="85"/>
      <c r="F108" s="85"/>
      <c r="G108" s="86">
        <f>SUM(G102:H107)</f>
        <v>0.10230666666666666</v>
      </c>
      <c r="H108" s="86"/>
      <c r="I108" s="87">
        <f>SUM(I102:J107)</f>
        <v>0</v>
      </c>
      <c r="J108" s="87"/>
    </row>
    <row r="109" spans="1:10" x14ac:dyDescent="0.35">
      <c r="A109" s="88" t="s">
        <v>56</v>
      </c>
      <c r="B109" s="89" t="s">
        <v>95</v>
      </c>
      <c r="C109" s="89"/>
      <c r="D109" s="89"/>
      <c r="E109" s="89"/>
      <c r="F109" s="90"/>
      <c r="G109" s="91">
        <f>(G108-G106)*(2/12+(1/3*1/12))</f>
        <v>1.961134259259259E-2</v>
      </c>
      <c r="H109" s="90"/>
      <c r="I109" s="92">
        <f>G99*G109</f>
        <v>0</v>
      </c>
      <c r="J109" s="93"/>
    </row>
    <row r="110" spans="1:10" x14ac:dyDescent="0.35">
      <c r="A110" s="94" t="s">
        <v>96</v>
      </c>
      <c r="B110" s="95"/>
      <c r="C110" s="95"/>
      <c r="D110" s="95"/>
      <c r="E110" s="95"/>
      <c r="F110" s="96"/>
      <c r="G110" s="97">
        <f>SUM(G108:H109)</f>
        <v>0.12191800925925925</v>
      </c>
      <c r="H110" s="98"/>
      <c r="I110" s="99">
        <f>SUM(I108:J109)</f>
        <v>0</v>
      </c>
      <c r="J110" s="100"/>
    </row>
    <row r="111" spans="1:10" x14ac:dyDescent="0.35">
      <c r="A111" s="88" t="s">
        <v>58</v>
      </c>
      <c r="B111" s="101" t="s">
        <v>97</v>
      </c>
      <c r="C111" s="101"/>
      <c r="D111" s="101"/>
      <c r="E111" s="101"/>
      <c r="F111" s="102"/>
      <c r="G111" s="91">
        <f>G110*G62</f>
        <v>4.486582740740741E-2</v>
      </c>
      <c r="H111" s="103"/>
      <c r="I111" s="92">
        <f>G99*G111</f>
        <v>0</v>
      </c>
      <c r="J111" s="93"/>
    </row>
    <row r="112" spans="1:10" x14ac:dyDescent="0.35">
      <c r="A112" s="104" t="s">
        <v>35</v>
      </c>
      <c r="B112" s="89"/>
      <c r="C112" s="89"/>
      <c r="D112" s="89"/>
      <c r="E112" s="89"/>
      <c r="F112" s="90"/>
      <c r="G112" s="105">
        <f>SUM(G110:H111)</f>
        <v>0.16678383666666666</v>
      </c>
      <c r="H112" s="106"/>
      <c r="I112" s="107">
        <f>G99*G112</f>
        <v>0</v>
      </c>
      <c r="J112" s="108"/>
    </row>
    <row r="113" spans="1:10" x14ac:dyDescent="0.35">
      <c r="A113" s="2"/>
      <c r="B113" s="109"/>
      <c r="C113" s="109"/>
      <c r="D113" s="109"/>
      <c r="E113" s="109"/>
      <c r="F113" s="109"/>
      <c r="G113" s="109"/>
      <c r="H113" s="109"/>
      <c r="I113" s="109"/>
      <c r="J113" s="109"/>
    </row>
    <row r="114" spans="1:10" x14ac:dyDescent="0.35">
      <c r="A114" s="167" t="s">
        <v>98</v>
      </c>
      <c r="B114" s="167"/>
      <c r="C114" s="167"/>
      <c r="D114" s="167"/>
      <c r="E114" s="167"/>
      <c r="F114" s="167"/>
      <c r="G114" s="167"/>
      <c r="H114" s="167"/>
      <c r="I114" s="167"/>
      <c r="J114" s="167"/>
    </row>
    <row r="115" spans="1:10" x14ac:dyDescent="0.35">
      <c r="A115" s="110"/>
      <c r="B115" s="110"/>
      <c r="C115" s="110"/>
      <c r="D115" s="110"/>
      <c r="E115" s="110"/>
      <c r="F115" s="110"/>
      <c r="G115" s="111"/>
      <c r="H115" s="111"/>
      <c r="I115" s="111"/>
      <c r="J115" s="111"/>
    </row>
    <row r="116" spans="1:10" x14ac:dyDescent="0.35">
      <c r="A116" s="15" t="s">
        <v>99</v>
      </c>
      <c r="B116" s="8" t="s">
        <v>100</v>
      </c>
      <c r="C116" s="8"/>
      <c r="D116" s="8"/>
      <c r="E116" s="8"/>
      <c r="F116" s="8"/>
      <c r="G116" s="8" t="s">
        <v>31</v>
      </c>
      <c r="H116" s="8"/>
      <c r="I116" s="8"/>
      <c r="J116" s="8"/>
    </row>
    <row r="117" spans="1:10" x14ac:dyDescent="0.35">
      <c r="A117" s="29" t="s">
        <v>4</v>
      </c>
      <c r="B117" s="16" t="s">
        <v>101</v>
      </c>
      <c r="C117" s="16"/>
      <c r="D117" s="16"/>
      <c r="E117" s="16"/>
      <c r="F117" s="16"/>
      <c r="G117" s="41">
        <v>0</v>
      </c>
      <c r="H117" s="41"/>
      <c r="I117" s="41"/>
      <c r="J117" s="41"/>
    </row>
    <row r="118" spans="1:10" x14ac:dyDescent="0.35">
      <c r="A118" s="8" t="s">
        <v>35</v>
      </c>
      <c r="B118" s="8"/>
      <c r="C118" s="8"/>
      <c r="D118" s="8"/>
      <c r="E118" s="8"/>
      <c r="F118" s="8"/>
      <c r="G118" s="44">
        <f>SUM(G117)</f>
        <v>0</v>
      </c>
      <c r="H118" s="44"/>
      <c r="I118" s="44"/>
      <c r="J118" s="44"/>
    </row>
    <row r="119" spans="1:10" x14ac:dyDescent="0.35">
      <c r="A119" s="112"/>
      <c r="B119" s="113"/>
      <c r="C119" s="113"/>
      <c r="D119" s="113"/>
      <c r="E119" s="113"/>
      <c r="F119" s="113"/>
      <c r="G119" s="113"/>
      <c r="H119" s="113"/>
      <c r="I119" s="113"/>
      <c r="J119" s="113"/>
    </row>
    <row r="120" spans="1:10" x14ac:dyDescent="0.35">
      <c r="A120" s="167" t="s">
        <v>102</v>
      </c>
      <c r="B120" s="167"/>
      <c r="C120" s="167"/>
      <c r="D120" s="167"/>
      <c r="E120" s="167"/>
      <c r="F120" s="167"/>
      <c r="G120" s="167"/>
      <c r="H120" s="167"/>
      <c r="I120" s="167"/>
      <c r="J120" s="167"/>
    </row>
    <row r="121" spans="1:10" x14ac:dyDescent="0.35">
      <c r="A121" s="112"/>
      <c r="B121" s="114"/>
      <c r="C121" s="114"/>
      <c r="D121" s="114"/>
      <c r="E121" s="114"/>
      <c r="F121" s="114"/>
      <c r="G121" s="115"/>
      <c r="H121" s="115"/>
      <c r="I121" s="115"/>
      <c r="J121" s="115"/>
    </row>
    <row r="122" spans="1:10" x14ac:dyDescent="0.35">
      <c r="A122" s="15">
        <v>4</v>
      </c>
      <c r="B122" s="8" t="s">
        <v>103</v>
      </c>
      <c r="C122" s="8"/>
      <c r="D122" s="8"/>
      <c r="E122" s="8"/>
      <c r="F122" s="8"/>
      <c r="G122" s="8" t="s">
        <v>31</v>
      </c>
      <c r="H122" s="8"/>
      <c r="I122" s="8"/>
      <c r="J122" s="8"/>
    </row>
    <row r="123" spans="1:10" x14ac:dyDescent="0.35">
      <c r="A123" s="29" t="s">
        <v>85</v>
      </c>
      <c r="B123" s="16" t="s">
        <v>104</v>
      </c>
      <c r="C123" s="16"/>
      <c r="D123" s="16"/>
      <c r="E123" s="16"/>
      <c r="F123" s="16"/>
      <c r="G123" s="24">
        <f>I112</f>
        <v>0</v>
      </c>
      <c r="H123" s="24"/>
      <c r="I123" s="24"/>
      <c r="J123" s="24"/>
    </row>
    <row r="124" spans="1:10" x14ac:dyDescent="0.35">
      <c r="A124" s="29" t="s">
        <v>99</v>
      </c>
      <c r="B124" s="116" t="s">
        <v>105</v>
      </c>
      <c r="C124" s="116"/>
      <c r="D124" s="116"/>
      <c r="E124" s="116"/>
      <c r="F124" s="116"/>
      <c r="G124" s="24">
        <f>G118</f>
        <v>0</v>
      </c>
      <c r="H124" s="24"/>
      <c r="I124" s="24"/>
      <c r="J124" s="24"/>
    </row>
    <row r="125" spans="1:10" x14ac:dyDescent="0.35">
      <c r="A125" s="8" t="s">
        <v>35</v>
      </c>
      <c r="B125" s="8"/>
      <c r="C125" s="8"/>
      <c r="D125" s="8"/>
      <c r="E125" s="8"/>
      <c r="F125" s="8"/>
      <c r="G125" s="26">
        <f>SUM(G123:J124)</f>
        <v>0</v>
      </c>
      <c r="H125" s="26"/>
      <c r="I125" s="26"/>
      <c r="J125" s="26"/>
    </row>
    <row r="126" spans="1:10" x14ac:dyDescent="0.35">
      <c r="A126" s="112"/>
      <c r="B126" s="114"/>
      <c r="C126" s="114"/>
      <c r="D126" s="114"/>
      <c r="E126" s="114"/>
      <c r="F126" s="114"/>
      <c r="G126" s="114"/>
      <c r="H126" s="114"/>
      <c r="I126" s="114"/>
      <c r="J126" s="114"/>
    </row>
    <row r="127" spans="1:10" x14ac:dyDescent="0.35">
      <c r="A127" s="112"/>
      <c r="B127" s="113"/>
      <c r="C127" s="113"/>
      <c r="D127" s="113"/>
      <c r="E127" s="113"/>
      <c r="F127" s="113"/>
      <c r="G127" s="113"/>
      <c r="H127" s="113"/>
      <c r="I127" s="113"/>
      <c r="J127" s="113"/>
    </row>
    <row r="128" spans="1:10" x14ac:dyDescent="0.35">
      <c r="A128" s="168" t="s">
        <v>106</v>
      </c>
      <c r="B128" s="168"/>
      <c r="C128" s="168"/>
      <c r="D128" s="168"/>
      <c r="E128" s="168"/>
      <c r="F128" s="168"/>
      <c r="G128" s="168"/>
      <c r="H128" s="168"/>
      <c r="I128" s="168"/>
      <c r="J128" s="168"/>
    </row>
    <row r="129" spans="1:10" x14ac:dyDescent="0.35">
      <c r="A129" s="117"/>
      <c r="B129" s="118"/>
      <c r="C129" s="118"/>
      <c r="D129" s="118"/>
      <c r="E129" s="118"/>
      <c r="F129" s="118"/>
      <c r="G129" s="118"/>
      <c r="H129" s="118"/>
      <c r="I129" s="118"/>
      <c r="J129" s="118"/>
    </row>
    <row r="130" spans="1:10" x14ac:dyDescent="0.35">
      <c r="A130" s="45">
        <v>5</v>
      </c>
      <c r="B130" s="119" t="s">
        <v>107</v>
      </c>
      <c r="C130" s="119"/>
      <c r="D130" s="119"/>
      <c r="E130" s="119"/>
      <c r="F130" s="119"/>
      <c r="G130" s="46" t="s">
        <v>31</v>
      </c>
      <c r="H130" s="46"/>
      <c r="I130" s="46"/>
      <c r="J130" s="46"/>
    </row>
    <row r="131" spans="1:10" x14ac:dyDescent="0.35">
      <c r="A131" s="51" t="s">
        <v>4</v>
      </c>
      <c r="B131" s="52" t="s">
        <v>108</v>
      </c>
      <c r="C131" s="52"/>
      <c r="D131" s="52"/>
      <c r="E131" s="52"/>
      <c r="F131" s="52"/>
      <c r="G131" s="57">
        <f>Uniformes!F8</f>
        <v>0</v>
      </c>
      <c r="H131" s="57"/>
      <c r="I131" s="57"/>
      <c r="J131" s="57"/>
    </row>
    <row r="132" spans="1:10" ht="14.5" customHeight="1" x14ac:dyDescent="0.35">
      <c r="A132" s="51" t="s">
        <v>6</v>
      </c>
      <c r="B132" s="120" t="s">
        <v>179</v>
      </c>
      <c r="C132" s="121"/>
      <c r="D132" s="121"/>
      <c r="E132" s="121"/>
      <c r="F132" s="122"/>
      <c r="G132" s="123">
        <v>0</v>
      </c>
      <c r="H132" s="124"/>
      <c r="I132" s="124"/>
      <c r="J132" s="125"/>
    </row>
    <row r="133" spans="1:10" x14ac:dyDescent="0.35">
      <c r="A133" s="51" t="s">
        <v>9</v>
      </c>
      <c r="B133" s="120" t="s">
        <v>180</v>
      </c>
      <c r="C133" s="121"/>
      <c r="D133" s="121"/>
      <c r="E133" s="121"/>
      <c r="F133" s="122"/>
      <c r="G133" s="123">
        <f>Equipamentos!H18</f>
        <v>0</v>
      </c>
      <c r="H133" s="124"/>
      <c r="I133" s="124"/>
      <c r="J133" s="125"/>
    </row>
    <row r="134" spans="1:10" x14ac:dyDescent="0.35">
      <c r="A134" s="46" t="s">
        <v>60</v>
      </c>
      <c r="B134" s="46"/>
      <c r="C134" s="46"/>
      <c r="D134" s="46"/>
      <c r="E134" s="46"/>
      <c r="F134" s="46"/>
      <c r="G134" s="126">
        <f>SUM(G131:J133)</f>
        <v>0</v>
      </c>
      <c r="H134" s="126"/>
      <c r="I134" s="126"/>
      <c r="J134" s="126"/>
    </row>
    <row r="135" spans="1:10" x14ac:dyDescent="0.35">
      <c r="A135" s="127"/>
      <c r="B135" s="128"/>
      <c r="C135" s="128"/>
      <c r="D135" s="128"/>
      <c r="E135" s="128"/>
      <c r="F135" s="128"/>
      <c r="G135" s="128"/>
      <c r="H135" s="128"/>
      <c r="I135" s="128"/>
      <c r="J135" s="128"/>
    </row>
    <row r="136" spans="1:10" x14ac:dyDescent="0.35">
      <c r="A136" s="168" t="s">
        <v>109</v>
      </c>
      <c r="B136" s="168"/>
      <c r="C136" s="168"/>
      <c r="D136" s="168"/>
      <c r="E136" s="168"/>
      <c r="F136" s="168"/>
      <c r="G136" s="168"/>
      <c r="H136" s="168"/>
      <c r="I136" s="168"/>
      <c r="J136" s="168"/>
    </row>
    <row r="137" spans="1:10" x14ac:dyDescent="0.35">
      <c r="A137" s="129" t="s">
        <v>110</v>
      </c>
      <c r="B137" s="129"/>
      <c r="C137" s="129"/>
      <c r="D137" s="129"/>
      <c r="E137" s="129"/>
      <c r="F137" s="129"/>
      <c r="G137" s="130">
        <f>G38+G81+I94+G125+G134</f>
        <v>205.8</v>
      </c>
      <c r="H137" s="131"/>
      <c r="I137" s="131"/>
      <c r="J137" s="131"/>
    </row>
    <row r="138" spans="1:10" x14ac:dyDescent="0.35">
      <c r="A138" s="129" t="s">
        <v>111</v>
      </c>
      <c r="B138" s="129"/>
      <c r="C138" s="129"/>
      <c r="D138" s="129"/>
      <c r="E138" s="129"/>
      <c r="F138" s="129"/>
      <c r="G138" s="130">
        <f>G137+I141</f>
        <v>205.8</v>
      </c>
      <c r="H138" s="131"/>
      <c r="I138" s="131"/>
      <c r="J138" s="131"/>
    </row>
    <row r="139" spans="1:10" x14ac:dyDescent="0.35">
      <c r="A139" s="129" t="s">
        <v>112</v>
      </c>
      <c r="B139" s="129"/>
      <c r="C139" s="129"/>
      <c r="D139" s="129"/>
      <c r="E139" s="129"/>
      <c r="F139" s="129"/>
      <c r="G139" s="132">
        <f>(G138+I142)/(1-G143)</f>
        <v>205.8</v>
      </c>
      <c r="H139" s="132"/>
      <c r="I139" s="132"/>
      <c r="J139" s="132"/>
    </row>
    <row r="140" spans="1:10" x14ac:dyDescent="0.35">
      <c r="A140" s="45">
        <v>6</v>
      </c>
      <c r="B140" s="119" t="s">
        <v>113</v>
      </c>
      <c r="C140" s="119"/>
      <c r="D140" s="119"/>
      <c r="E140" s="119"/>
      <c r="F140" s="119"/>
      <c r="G140" s="133" t="s">
        <v>41</v>
      </c>
      <c r="H140" s="133"/>
      <c r="I140" s="133" t="s">
        <v>31</v>
      </c>
      <c r="J140" s="133"/>
    </row>
    <row r="141" spans="1:10" x14ac:dyDescent="0.35">
      <c r="A141" s="51" t="s">
        <v>4</v>
      </c>
      <c r="B141" s="52" t="s">
        <v>114</v>
      </c>
      <c r="C141" s="52"/>
      <c r="D141" s="52"/>
      <c r="E141" s="52"/>
      <c r="F141" s="52"/>
      <c r="G141" s="172">
        <v>0</v>
      </c>
      <c r="H141" s="172"/>
      <c r="I141" s="134">
        <f>G137*G141</f>
        <v>0</v>
      </c>
      <c r="J141" s="52"/>
    </row>
    <row r="142" spans="1:10" x14ac:dyDescent="0.35">
      <c r="A142" s="51" t="s">
        <v>6</v>
      </c>
      <c r="B142" s="52" t="s">
        <v>115</v>
      </c>
      <c r="C142" s="52"/>
      <c r="D142" s="52"/>
      <c r="E142" s="52"/>
      <c r="F142" s="52"/>
      <c r="G142" s="172">
        <v>0</v>
      </c>
      <c r="H142" s="172"/>
      <c r="I142" s="134">
        <f>G138*G142</f>
        <v>0</v>
      </c>
      <c r="J142" s="52"/>
    </row>
    <row r="143" spans="1:10" x14ac:dyDescent="0.35">
      <c r="A143" s="51" t="s">
        <v>9</v>
      </c>
      <c r="B143" s="52" t="s">
        <v>116</v>
      </c>
      <c r="C143" s="52"/>
      <c r="D143" s="52"/>
      <c r="E143" s="52"/>
      <c r="F143" s="52"/>
      <c r="G143" s="135">
        <f>SUM(G144:H147)</f>
        <v>0</v>
      </c>
      <c r="H143" s="135"/>
      <c r="I143" s="136">
        <f>G139*G143</f>
        <v>0</v>
      </c>
      <c r="J143" s="137"/>
    </row>
    <row r="144" spans="1:10" x14ac:dyDescent="0.35">
      <c r="A144" s="58" t="s">
        <v>117</v>
      </c>
      <c r="B144" s="59" t="s">
        <v>118</v>
      </c>
      <c r="C144" s="59"/>
      <c r="D144" s="59"/>
      <c r="E144" s="59"/>
      <c r="F144" s="59"/>
      <c r="G144" s="173">
        <v>0</v>
      </c>
      <c r="H144" s="173"/>
      <c r="I144" s="60">
        <f>G139*G144</f>
        <v>0</v>
      </c>
      <c r="J144" s="59"/>
    </row>
    <row r="145" spans="1:10" x14ac:dyDescent="0.35">
      <c r="A145" s="58" t="s">
        <v>119</v>
      </c>
      <c r="B145" s="59" t="s">
        <v>120</v>
      </c>
      <c r="C145" s="59"/>
      <c r="D145" s="59"/>
      <c r="E145" s="59"/>
      <c r="F145" s="59"/>
      <c r="G145" s="173">
        <v>0</v>
      </c>
      <c r="H145" s="173"/>
      <c r="I145" s="60">
        <f>G139*G145</f>
        <v>0</v>
      </c>
      <c r="J145" s="59"/>
    </row>
    <row r="146" spans="1:10" x14ac:dyDescent="0.35">
      <c r="A146" s="58" t="s">
        <v>121</v>
      </c>
      <c r="B146" s="59" t="s">
        <v>122</v>
      </c>
      <c r="C146" s="59"/>
      <c r="D146" s="59"/>
      <c r="E146" s="59"/>
      <c r="F146" s="59"/>
      <c r="G146" s="174">
        <v>0</v>
      </c>
      <c r="H146" s="174"/>
      <c r="I146" s="60">
        <f>G138*G146</f>
        <v>0</v>
      </c>
      <c r="J146" s="59"/>
    </row>
    <row r="147" spans="1:10" ht="14.5" customHeight="1" x14ac:dyDescent="0.35">
      <c r="A147" s="58" t="s">
        <v>123</v>
      </c>
      <c r="B147" s="59" t="s">
        <v>124</v>
      </c>
      <c r="C147" s="59"/>
      <c r="D147" s="59"/>
      <c r="E147" s="59"/>
      <c r="F147" s="59"/>
      <c r="G147" s="174">
        <v>0</v>
      </c>
      <c r="H147" s="174"/>
      <c r="I147" s="60">
        <f>G139*G147</f>
        <v>0</v>
      </c>
      <c r="J147" s="59"/>
    </row>
    <row r="148" spans="1:10" x14ac:dyDescent="0.35">
      <c r="A148" s="46" t="s">
        <v>60</v>
      </c>
      <c r="B148" s="46"/>
      <c r="C148" s="46"/>
      <c r="D148" s="46"/>
      <c r="E148" s="46"/>
      <c r="F148" s="46"/>
      <c r="G148" s="138"/>
      <c r="H148" s="138"/>
      <c r="I148" s="134">
        <f>SUM(I141:J143)</f>
        <v>0</v>
      </c>
      <c r="J148" s="52"/>
    </row>
    <row r="149" spans="1:10" x14ac:dyDescent="0.35">
      <c r="A149" s="139"/>
      <c r="B149" s="140"/>
      <c r="C149" s="140"/>
      <c r="D149" s="140"/>
      <c r="E149" s="140"/>
      <c r="F149" s="140"/>
      <c r="G149" s="140"/>
      <c r="H149" s="140"/>
      <c r="I149" s="140"/>
      <c r="J149" s="140"/>
    </row>
    <row r="150" spans="1:10" x14ac:dyDescent="0.35">
      <c r="A150" s="169" t="s">
        <v>125</v>
      </c>
      <c r="B150" s="169"/>
      <c r="C150" s="169"/>
      <c r="D150" s="169"/>
      <c r="E150" s="169"/>
      <c r="F150" s="169"/>
      <c r="G150" s="169"/>
      <c r="H150" s="169"/>
      <c r="I150" s="169"/>
      <c r="J150" s="169"/>
    </row>
    <row r="151" spans="1:10" x14ac:dyDescent="0.35">
      <c r="A151" s="141"/>
      <c r="B151" s="142"/>
      <c r="C151" s="142"/>
      <c r="D151" s="142"/>
      <c r="E151" s="142"/>
      <c r="F151" s="142"/>
      <c r="G151" s="142"/>
      <c r="H151" s="142"/>
      <c r="I151" s="142"/>
      <c r="J151" s="142"/>
    </row>
    <row r="152" spans="1:10" x14ac:dyDescent="0.35">
      <c r="A152" s="45"/>
      <c r="B152" s="46" t="s">
        <v>126</v>
      </c>
      <c r="C152" s="46"/>
      <c r="D152" s="46"/>
      <c r="E152" s="46"/>
      <c r="F152" s="46"/>
      <c r="G152" s="46" t="s">
        <v>31</v>
      </c>
      <c r="H152" s="46"/>
      <c r="I152" s="46"/>
      <c r="J152" s="46"/>
    </row>
    <row r="153" spans="1:10" x14ac:dyDescent="0.35">
      <c r="A153" s="45" t="s">
        <v>4</v>
      </c>
      <c r="B153" s="52" t="s">
        <v>29</v>
      </c>
      <c r="C153" s="52"/>
      <c r="D153" s="52"/>
      <c r="E153" s="52"/>
      <c r="F153" s="52"/>
      <c r="G153" s="57">
        <f>G38</f>
        <v>0</v>
      </c>
      <c r="H153" s="57"/>
      <c r="I153" s="57"/>
      <c r="J153" s="57"/>
    </row>
    <row r="154" spans="1:10" x14ac:dyDescent="0.35">
      <c r="A154" s="45" t="s">
        <v>6</v>
      </c>
      <c r="B154" s="52" t="s">
        <v>36</v>
      </c>
      <c r="C154" s="52"/>
      <c r="D154" s="52"/>
      <c r="E154" s="52"/>
      <c r="F154" s="52"/>
      <c r="G154" s="57">
        <f>G81</f>
        <v>205.8</v>
      </c>
      <c r="H154" s="57"/>
      <c r="I154" s="57"/>
      <c r="J154" s="57"/>
    </row>
    <row r="155" spans="1:10" x14ac:dyDescent="0.35">
      <c r="A155" s="45" t="s">
        <v>9</v>
      </c>
      <c r="B155" s="52" t="s">
        <v>73</v>
      </c>
      <c r="C155" s="52"/>
      <c r="D155" s="52"/>
      <c r="E155" s="52"/>
      <c r="F155" s="52"/>
      <c r="G155" s="57">
        <f>I94</f>
        <v>0</v>
      </c>
      <c r="H155" s="57"/>
      <c r="I155" s="57"/>
      <c r="J155" s="57"/>
    </row>
    <row r="156" spans="1:10" x14ac:dyDescent="0.35">
      <c r="A156" s="45" t="s">
        <v>11</v>
      </c>
      <c r="B156" s="52" t="s">
        <v>82</v>
      </c>
      <c r="C156" s="52"/>
      <c r="D156" s="52"/>
      <c r="E156" s="52"/>
      <c r="F156" s="52"/>
      <c r="G156" s="57">
        <f>G125</f>
        <v>0</v>
      </c>
      <c r="H156" s="57"/>
      <c r="I156" s="57"/>
      <c r="J156" s="57"/>
    </row>
    <row r="157" spans="1:10" x14ac:dyDescent="0.35">
      <c r="A157" s="45" t="s">
        <v>52</v>
      </c>
      <c r="B157" s="52" t="s">
        <v>106</v>
      </c>
      <c r="C157" s="52"/>
      <c r="D157" s="52"/>
      <c r="E157" s="52"/>
      <c r="F157" s="52"/>
      <c r="G157" s="57">
        <f>G134</f>
        <v>0</v>
      </c>
      <c r="H157" s="57"/>
      <c r="I157" s="57"/>
      <c r="J157" s="57"/>
    </row>
    <row r="158" spans="1:10" x14ac:dyDescent="0.35">
      <c r="A158" s="46" t="s">
        <v>127</v>
      </c>
      <c r="B158" s="46"/>
      <c r="C158" s="46"/>
      <c r="D158" s="46"/>
      <c r="E158" s="46"/>
      <c r="F158" s="46"/>
      <c r="G158" s="126">
        <f>SUM(G153:J157)</f>
        <v>205.8</v>
      </c>
      <c r="H158" s="126"/>
      <c r="I158" s="126"/>
      <c r="J158" s="126"/>
    </row>
    <row r="159" spans="1:10" x14ac:dyDescent="0.35">
      <c r="A159" s="45" t="s">
        <v>54</v>
      </c>
      <c r="B159" s="52" t="s">
        <v>128</v>
      </c>
      <c r="C159" s="52"/>
      <c r="D159" s="52"/>
      <c r="E159" s="52"/>
      <c r="F159" s="52"/>
      <c r="G159" s="57">
        <f>I148</f>
        <v>0</v>
      </c>
      <c r="H159" s="57"/>
      <c r="I159" s="57"/>
      <c r="J159" s="57"/>
    </row>
    <row r="160" spans="1:10" x14ac:dyDescent="0.35">
      <c r="A160" s="46" t="s">
        <v>140</v>
      </c>
      <c r="B160" s="46"/>
      <c r="C160" s="46"/>
      <c r="D160" s="46"/>
      <c r="E160" s="46"/>
      <c r="F160" s="46"/>
      <c r="G160" s="126">
        <f>SUM(G158:J159)</f>
        <v>205.8</v>
      </c>
      <c r="H160" s="126"/>
      <c r="I160" s="126"/>
      <c r="J160" s="126"/>
    </row>
    <row r="161" spans="1:10" ht="14.5" customHeight="1" x14ac:dyDescent="0.35">
      <c r="A161" s="49" t="s">
        <v>141</v>
      </c>
      <c r="B161" s="143"/>
      <c r="C161" s="143"/>
      <c r="D161" s="143"/>
      <c r="E161" s="143"/>
      <c r="F161" s="50"/>
      <c r="G161" s="144">
        <v>1</v>
      </c>
      <c r="H161" s="145"/>
      <c r="I161" s="145"/>
      <c r="J161" s="146"/>
    </row>
    <row r="162" spans="1:10" x14ac:dyDescent="0.35">
      <c r="A162" s="49" t="s">
        <v>142</v>
      </c>
      <c r="B162" s="143"/>
      <c r="C162" s="143"/>
      <c r="D162" s="143"/>
      <c r="E162" s="143"/>
      <c r="F162" s="50"/>
      <c r="G162" s="147">
        <f>G160*G161</f>
        <v>205.8</v>
      </c>
      <c r="H162" s="148"/>
      <c r="I162" s="148"/>
      <c r="J162" s="149"/>
    </row>
    <row r="163" spans="1:10" ht="14.5" customHeight="1" x14ac:dyDescent="0.35">
      <c r="E163" s="170" t="s">
        <v>138</v>
      </c>
      <c r="F163" s="170"/>
      <c r="G163" s="171" t="e">
        <f>G160/G38</f>
        <v>#DIV/0!</v>
      </c>
      <c r="H163" s="171"/>
      <c r="I163" s="171"/>
      <c r="J163" s="171"/>
    </row>
    <row r="167" spans="1:10" x14ac:dyDescent="0.35">
      <c r="J167" s="150"/>
    </row>
  </sheetData>
  <mergeCells count="343">
    <mergeCell ref="A162:F162"/>
    <mergeCell ref="G162:J162"/>
    <mergeCell ref="E163:F163"/>
    <mergeCell ref="G163:J163"/>
    <mergeCell ref="B159:F159"/>
    <mergeCell ref="G159:J159"/>
    <mergeCell ref="A160:F160"/>
    <mergeCell ref="G160:J160"/>
    <mergeCell ref="A161:F161"/>
    <mergeCell ref="G161:J161"/>
    <mergeCell ref="B156:F156"/>
    <mergeCell ref="G156:J156"/>
    <mergeCell ref="B157:F157"/>
    <mergeCell ref="G157:J157"/>
    <mergeCell ref="A158:F158"/>
    <mergeCell ref="G158:J158"/>
    <mergeCell ref="B153:F153"/>
    <mergeCell ref="G153:J153"/>
    <mergeCell ref="B154:F154"/>
    <mergeCell ref="G154:J154"/>
    <mergeCell ref="B155:F155"/>
    <mergeCell ref="G155:J155"/>
    <mergeCell ref="A150:J150"/>
    <mergeCell ref="B151:F151"/>
    <mergeCell ref="G151:H151"/>
    <mergeCell ref="I151:J151"/>
    <mergeCell ref="B152:F152"/>
    <mergeCell ref="G152:J152"/>
    <mergeCell ref="A148:F148"/>
    <mergeCell ref="G148:H148"/>
    <mergeCell ref="I148:J148"/>
    <mergeCell ref="B149:F149"/>
    <mergeCell ref="G149:H149"/>
    <mergeCell ref="I149:J149"/>
    <mergeCell ref="B146:F146"/>
    <mergeCell ref="G146:H146"/>
    <mergeCell ref="I146:J146"/>
    <mergeCell ref="B147:F147"/>
    <mergeCell ref="G147:H147"/>
    <mergeCell ref="I147:J147"/>
    <mergeCell ref="B144:F144"/>
    <mergeCell ref="G144:H144"/>
    <mergeCell ref="I144:J144"/>
    <mergeCell ref="B145:F145"/>
    <mergeCell ref="G145:H145"/>
    <mergeCell ref="I145:J145"/>
    <mergeCell ref="B142:F142"/>
    <mergeCell ref="G142:H142"/>
    <mergeCell ref="I142:J142"/>
    <mergeCell ref="B143:F143"/>
    <mergeCell ref="G143:H143"/>
    <mergeCell ref="I143:J143"/>
    <mergeCell ref="B140:F140"/>
    <mergeCell ref="G140:H140"/>
    <mergeCell ref="I140:J140"/>
    <mergeCell ref="B141:F141"/>
    <mergeCell ref="G141:H141"/>
    <mergeCell ref="I141:J141"/>
    <mergeCell ref="A137:F137"/>
    <mergeCell ref="G137:J137"/>
    <mergeCell ref="A138:F138"/>
    <mergeCell ref="G138:J138"/>
    <mergeCell ref="A139:F139"/>
    <mergeCell ref="G139:J139"/>
    <mergeCell ref="A134:F134"/>
    <mergeCell ref="G134:J134"/>
    <mergeCell ref="B135:F135"/>
    <mergeCell ref="G135:H135"/>
    <mergeCell ref="I135:J135"/>
    <mergeCell ref="A136:J136"/>
    <mergeCell ref="B131:F131"/>
    <mergeCell ref="G131:J131"/>
    <mergeCell ref="B132:F132"/>
    <mergeCell ref="G132:J132"/>
    <mergeCell ref="B133:F133"/>
    <mergeCell ref="G133:J133"/>
    <mergeCell ref="A128:J128"/>
    <mergeCell ref="B129:F129"/>
    <mergeCell ref="G129:H129"/>
    <mergeCell ref="I129:J129"/>
    <mergeCell ref="B130:F130"/>
    <mergeCell ref="G130:J130"/>
    <mergeCell ref="A125:F125"/>
    <mergeCell ref="G125:J125"/>
    <mergeCell ref="B126:F126"/>
    <mergeCell ref="G126:H126"/>
    <mergeCell ref="I126:J126"/>
    <mergeCell ref="B127:F127"/>
    <mergeCell ref="G127:H127"/>
    <mergeCell ref="I127:J127"/>
    <mergeCell ref="B122:F122"/>
    <mergeCell ref="G122:J122"/>
    <mergeCell ref="B123:F123"/>
    <mergeCell ref="G123:J123"/>
    <mergeCell ref="B124:F124"/>
    <mergeCell ref="G124:J124"/>
    <mergeCell ref="B119:F119"/>
    <mergeCell ref="G119:H119"/>
    <mergeCell ref="I119:J119"/>
    <mergeCell ref="A120:J120"/>
    <mergeCell ref="B121:F121"/>
    <mergeCell ref="G121:J121"/>
    <mergeCell ref="B116:F116"/>
    <mergeCell ref="G116:J116"/>
    <mergeCell ref="B117:F117"/>
    <mergeCell ref="G117:J117"/>
    <mergeCell ref="A118:F118"/>
    <mergeCell ref="G118:J118"/>
    <mergeCell ref="B113:F113"/>
    <mergeCell ref="G113:H113"/>
    <mergeCell ref="I113:J113"/>
    <mergeCell ref="A114:J114"/>
    <mergeCell ref="A115:F115"/>
    <mergeCell ref="G115:J115"/>
    <mergeCell ref="B111:F111"/>
    <mergeCell ref="G111:H111"/>
    <mergeCell ref="I111:J111"/>
    <mergeCell ref="A112:F112"/>
    <mergeCell ref="G112:H112"/>
    <mergeCell ref="I112:J112"/>
    <mergeCell ref="B109:F109"/>
    <mergeCell ref="G109:H109"/>
    <mergeCell ref="I109:J109"/>
    <mergeCell ref="A110:F110"/>
    <mergeCell ref="G110:H110"/>
    <mergeCell ref="I110:J110"/>
    <mergeCell ref="B107:F107"/>
    <mergeCell ref="G107:H107"/>
    <mergeCell ref="I107:J107"/>
    <mergeCell ref="A108:F108"/>
    <mergeCell ref="G108:H108"/>
    <mergeCell ref="I108:J108"/>
    <mergeCell ref="B105:F105"/>
    <mergeCell ref="G105:H105"/>
    <mergeCell ref="I105:J105"/>
    <mergeCell ref="B106:F106"/>
    <mergeCell ref="G106:H106"/>
    <mergeCell ref="I106:J106"/>
    <mergeCell ref="B103:F103"/>
    <mergeCell ref="G103:H103"/>
    <mergeCell ref="I103:J103"/>
    <mergeCell ref="B104:F104"/>
    <mergeCell ref="G104:H104"/>
    <mergeCell ref="I104:J104"/>
    <mergeCell ref="A100:J100"/>
    <mergeCell ref="B101:F101"/>
    <mergeCell ref="G101:H101"/>
    <mergeCell ref="I101:J101"/>
    <mergeCell ref="B102:F102"/>
    <mergeCell ref="G102:H102"/>
    <mergeCell ref="I102:J102"/>
    <mergeCell ref="A95:J95"/>
    <mergeCell ref="A96:J96"/>
    <mergeCell ref="A97:J97"/>
    <mergeCell ref="A98:J98"/>
    <mergeCell ref="A99:F99"/>
    <mergeCell ref="G99:J99"/>
    <mergeCell ref="B93:F93"/>
    <mergeCell ref="G93:H93"/>
    <mergeCell ref="I93:J93"/>
    <mergeCell ref="A94:F94"/>
    <mergeCell ref="G94:H94"/>
    <mergeCell ref="I94:J94"/>
    <mergeCell ref="B90:F90"/>
    <mergeCell ref="I90:J90"/>
    <mergeCell ref="B91:F91"/>
    <mergeCell ref="G91:H91"/>
    <mergeCell ref="I91:J91"/>
    <mergeCell ref="B92:F92"/>
    <mergeCell ref="G92:H92"/>
    <mergeCell ref="I92:J92"/>
    <mergeCell ref="B87:F87"/>
    <mergeCell ref="G87:H87"/>
    <mergeCell ref="I87:J87"/>
    <mergeCell ref="B88:F88"/>
    <mergeCell ref="I88:J88"/>
    <mergeCell ref="B89:F89"/>
    <mergeCell ref="G89:H89"/>
    <mergeCell ref="I89:J89"/>
    <mergeCell ref="A82:J82"/>
    <mergeCell ref="A83:J83"/>
    <mergeCell ref="A84:J84"/>
    <mergeCell ref="A85:F85"/>
    <mergeCell ref="G85:J85"/>
    <mergeCell ref="A86:J86"/>
    <mergeCell ref="B79:F79"/>
    <mergeCell ref="G79:J79"/>
    <mergeCell ref="B80:F80"/>
    <mergeCell ref="G80:J80"/>
    <mergeCell ref="A81:F81"/>
    <mergeCell ref="G81:J81"/>
    <mergeCell ref="A75:J75"/>
    <mergeCell ref="A76:J76"/>
    <mergeCell ref="B77:F77"/>
    <mergeCell ref="G77:J77"/>
    <mergeCell ref="B78:F78"/>
    <mergeCell ref="G78:J78"/>
    <mergeCell ref="B72:F72"/>
    <mergeCell ref="G72:H72"/>
    <mergeCell ref="I72:J72"/>
    <mergeCell ref="A73:H73"/>
    <mergeCell ref="I73:J73"/>
    <mergeCell ref="A74:J74"/>
    <mergeCell ref="B70:F70"/>
    <mergeCell ref="G70:H70"/>
    <mergeCell ref="I70:J70"/>
    <mergeCell ref="B71:F71"/>
    <mergeCell ref="G71:H71"/>
    <mergeCell ref="I71:J71"/>
    <mergeCell ref="B68:F68"/>
    <mergeCell ref="G68:H68"/>
    <mergeCell ref="I68:J68"/>
    <mergeCell ref="B69:F69"/>
    <mergeCell ref="G69:H69"/>
    <mergeCell ref="I69:J69"/>
    <mergeCell ref="B66:F66"/>
    <mergeCell ref="G66:H66"/>
    <mergeCell ref="I66:J66"/>
    <mergeCell ref="B67:F67"/>
    <mergeCell ref="G67:H67"/>
    <mergeCell ref="I67:J67"/>
    <mergeCell ref="A62:F62"/>
    <mergeCell ref="G62:H62"/>
    <mergeCell ref="I62:J62"/>
    <mergeCell ref="A63:J63"/>
    <mergeCell ref="A64:J64"/>
    <mergeCell ref="A65:J65"/>
    <mergeCell ref="B60:F60"/>
    <mergeCell ref="G60:H60"/>
    <mergeCell ref="I60:J60"/>
    <mergeCell ref="B61:F61"/>
    <mergeCell ref="G61:H61"/>
    <mergeCell ref="I61:J61"/>
    <mergeCell ref="B58:F58"/>
    <mergeCell ref="G58:H58"/>
    <mergeCell ref="I58:J58"/>
    <mergeCell ref="B59:F59"/>
    <mergeCell ref="G59:H59"/>
    <mergeCell ref="I59:J59"/>
    <mergeCell ref="B56:F56"/>
    <mergeCell ref="G56:H56"/>
    <mergeCell ref="I56:J56"/>
    <mergeCell ref="B57:F57"/>
    <mergeCell ref="G57:H57"/>
    <mergeCell ref="I57:J57"/>
    <mergeCell ref="B54:F54"/>
    <mergeCell ref="G54:H54"/>
    <mergeCell ref="I54:J54"/>
    <mergeCell ref="B55:F55"/>
    <mergeCell ref="G55:H55"/>
    <mergeCell ref="I55:J55"/>
    <mergeCell ref="A49:J49"/>
    <mergeCell ref="A50:J50"/>
    <mergeCell ref="A51:F51"/>
    <mergeCell ref="G51:J51"/>
    <mergeCell ref="A52:J52"/>
    <mergeCell ref="B53:F53"/>
    <mergeCell ref="G53:H53"/>
    <mergeCell ref="I53:J53"/>
    <mergeCell ref="B47:F47"/>
    <mergeCell ref="G47:H47"/>
    <mergeCell ref="I47:J47"/>
    <mergeCell ref="A48:F48"/>
    <mergeCell ref="G48:H48"/>
    <mergeCell ref="I48:J48"/>
    <mergeCell ref="A44:J44"/>
    <mergeCell ref="B45:F45"/>
    <mergeCell ref="G45:H45"/>
    <mergeCell ref="I45:J45"/>
    <mergeCell ref="B46:F46"/>
    <mergeCell ref="G46:H46"/>
    <mergeCell ref="I46:J46"/>
    <mergeCell ref="A39:J39"/>
    <mergeCell ref="A40:J40"/>
    <mergeCell ref="A41:J41"/>
    <mergeCell ref="A42:J42"/>
    <mergeCell ref="A43:F43"/>
    <mergeCell ref="G43:J43"/>
    <mergeCell ref="B36:F36"/>
    <mergeCell ref="G36:J36"/>
    <mergeCell ref="B37:F37"/>
    <mergeCell ref="G37:J37"/>
    <mergeCell ref="A38:F38"/>
    <mergeCell ref="G38:J38"/>
    <mergeCell ref="B33:F33"/>
    <mergeCell ref="G33:J33"/>
    <mergeCell ref="B34:F34"/>
    <mergeCell ref="G34:J34"/>
    <mergeCell ref="B35:F35"/>
    <mergeCell ref="G35:J35"/>
    <mergeCell ref="A28:J28"/>
    <mergeCell ref="A29:J29"/>
    <mergeCell ref="A30:J30"/>
    <mergeCell ref="B31:F31"/>
    <mergeCell ref="G31:J31"/>
    <mergeCell ref="B32:F32"/>
    <mergeCell ref="G32:J32"/>
    <mergeCell ref="B25:F25"/>
    <mergeCell ref="G25:J25"/>
    <mergeCell ref="B26:F26"/>
    <mergeCell ref="G26:J26"/>
    <mergeCell ref="B27:F27"/>
    <mergeCell ref="G27:J27"/>
    <mergeCell ref="A20:J20"/>
    <mergeCell ref="A21:J21"/>
    <mergeCell ref="A22:J22"/>
    <mergeCell ref="B23:F23"/>
    <mergeCell ref="G23:J23"/>
    <mergeCell ref="B24:F24"/>
    <mergeCell ref="G24:J24"/>
    <mergeCell ref="A17:J17"/>
    <mergeCell ref="A18:C18"/>
    <mergeCell ref="D18:E18"/>
    <mergeCell ref="F18:J18"/>
    <mergeCell ref="A19:C19"/>
    <mergeCell ref="D19:E19"/>
    <mergeCell ref="F19:J19"/>
    <mergeCell ref="B13:F13"/>
    <mergeCell ref="G13:J13"/>
    <mergeCell ref="B14:F14"/>
    <mergeCell ref="G14:J14"/>
    <mergeCell ref="A15:J15"/>
    <mergeCell ref="A16:J16"/>
    <mergeCell ref="A8:J8"/>
    <mergeCell ref="A9:J9"/>
    <mergeCell ref="A10:J10"/>
    <mergeCell ref="B11:F11"/>
    <mergeCell ref="G11:J11"/>
    <mergeCell ref="B12:F12"/>
    <mergeCell ref="G12:J12"/>
    <mergeCell ref="A5:C5"/>
    <mergeCell ref="D5:J5"/>
    <mergeCell ref="A6:C6"/>
    <mergeCell ref="D6:J6"/>
    <mergeCell ref="A7:C7"/>
    <mergeCell ref="D7:J7"/>
    <mergeCell ref="A1:J1"/>
    <mergeCell ref="A2:J2"/>
    <mergeCell ref="B3:F3"/>
    <mergeCell ref="G3:H3"/>
    <mergeCell ref="I3:J3"/>
    <mergeCell ref="A4:C4"/>
    <mergeCell ref="D4:J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BA7FA-305E-4518-91D7-A56D6D8B1ACD}">
  <sheetPr>
    <tabColor theme="4" tint="0.79998168889431442"/>
  </sheetPr>
  <dimension ref="A1:F8"/>
  <sheetViews>
    <sheetView workbookViewId="0">
      <selection activeCell="B14" sqref="B14"/>
    </sheetView>
  </sheetViews>
  <sheetFormatPr defaultRowHeight="14.5" x14ac:dyDescent="0.35"/>
  <cols>
    <col min="2" max="2" width="43.6328125" customWidth="1"/>
    <col min="3" max="3" width="17.36328125" bestFit="1" customWidth="1"/>
    <col min="4" max="4" width="10.6328125" bestFit="1" customWidth="1"/>
    <col min="5" max="5" width="12.36328125" bestFit="1" customWidth="1"/>
    <col min="6" max="6" width="9.81640625" bestFit="1" customWidth="1"/>
  </cols>
  <sheetData>
    <row r="1" spans="1:6" x14ac:dyDescent="0.35">
      <c r="A1" s="194" t="s">
        <v>203</v>
      </c>
      <c r="B1" s="194"/>
      <c r="C1" s="194"/>
      <c r="D1" s="194"/>
      <c r="E1" s="194"/>
      <c r="F1" s="194"/>
    </row>
    <row r="2" spans="1:6" x14ac:dyDescent="0.35">
      <c r="A2" s="197" t="s">
        <v>172</v>
      </c>
      <c r="B2" s="197" t="s">
        <v>148</v>
      </c>
      <c r="C2" s="197" t="s">
        <v>156</v>
      </c>
      <c r="D2" s="197" t="s">
        <v>151</v>
      </c>
      <c r="E2" s="197" t="s">
        <v>153</v>
      </c>
      <c r="F2" s="197" t="s">
        <v>139</v>
      </c>
    </row>
    <row r="3" spans="1:6" x14ac:dyDescent="0.35">
      <c r="A3" s="175">
        <v>1</v>
      </c>
      <c r="B3" s="175" t="s">
        <v>199</v>
      </c>
      <c r="C3" s="175" t="s">
        <v>150</v>
      </c>
      <c r="D3" s="175"/>
      <c r="E3" s="177"/>
      <c r="F3" s="177"/>
    </row>
    <row r="4" spans="1:6" x14ac:dyDescent="0.35">
      <c r="A4" s="175">
        <v>2</v>
      </c>
      <c r="B4" s="175" t="s">
        <v>200</v>
      </c>
      <c r="C4" s="175" t="s">
        <v>150</v>
      </c>
      <c r="D4" s="175"/>
      <c r="E4" s="177"/>
      <c r="F4" s="177"/>
    </row>
    <row r="5" spans="1:6" x14ac:dyDescent="0.35">
      <c r="A5" s="175">
        <v>3</v>
      </c>
      <c r="B5" s="175" t="s">
        <v>201</v>
      </c>
      <c r="C5" s="175" t="s">
        <v>150</v>
      </c>
      <c r="D5" s="175"/>
      <c r="E5" s="177"/>
      <c r="F5" s="177"/>
    </row>
    <row r="6" spans="1:6" x14ac:dyDescent="0.35">
      <c r="A6" s="175">
        <v>4</v>
      </c>
      <c r="B6" s="175" t="s">
        <v>202</v>
      </c>
      <c r="C6" s="175" t="s">
        <v>150</v>
      </c>
      <c r="D6" s="175"/>
      <c r="E6" s="177"/>
      <c r="F6" s="177"/>
    </row>
    <row r="7" spans="1:6" x14ac:dyDescent="0.35">
      <c r="A7" s="189" t="s">
        <v>197</v>
      </c>
      <c r="B7" s="189"/>
      <c r="C7" s="189"/>
      <c r="D7" s="189"/>
      <c r="E7" s="189"/>
      <c r="F7" s="190">
        <f>SUM(F3:F6)</f>
        <v>0</v>
      </c>
    </row>
    <row r="8" spans="1:6" x14ac:dyDescent="0.35">
      <c r="A8" s="189" t="s">
        <v>198</v>
      </c>
      <c r="B8" s="189"/>
      <c r="C8" s="189"/>
      <c r="D8" s="189"/>
      <c r="E8" s="189"/>
      <c r="F8" s="190">
        <f>F7/12</f>
        <v>0</v>
      </c>
    </row>
  </sheetData>
  <mergeCells count="3">
    <mergeCell ref="A7:E7"/>
    <mergeCell ref="A1:F1"/>
    <mergeCell ref="A8:E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A4FDE-BD87-4CFE-8DCA-BFC955AC56BD}">
  <sheetPr>
    <tabColor theme="4" tint="0.79998168889431442"/>
  </sheetPr>
  <dimension ref="A1:I18"/>
  <sheetViews>
    <sheetView workbookViewId="0">
      <selection activeCell="A2" sqref="A2:F6"/>
    </sheetView>
  </sheetViews>
  <sheetFormatPr defaultRowHeight="14.5" x14ac:dyDescent="0.35"/>
  <cols>
    <col min="2" max="2" width="57.81640625" customWidth="1"/>
    <col min="3" max="3" width="19" bestFit="1" customWidth="1"/>
    <col min="4" max="4" width="12.1796875" bestFit="1" customWidth="1"/>
    <col min="5" max="5" width="13.6328125" customWidth="1"/>
    <col min="6" max="6" width="14.7265625" bestFit="1" customWidth="1"/>
    <col min="7" max="7" width="11.81640625" bestFit="1" customWidth="1"/>
    <col min="8" max="8" width="16.453125" bestFit="1" customWidth="1"/>
  </cols>
  <sheetData>
    <row r="1" spans="1:9" x14ac:dyDescent="0.35">
      <c r="A1" s="194" t="s">
        <v>178</v>
      </c>
      <c r="B1" s="194"/>
      <c r="C1" s="194"/>
      <c r="D1" s="194"/>
      <c r="E1" s="194"/>
      <c r="F1" s="194"/>
      <c r="G1" s="194"/>
      <c r="H1" s="194"/>
    </row>
    <row r="2" spans="1:9" x14ac:dyDescent="0.35">
      <c r="A2" s="204" t="s">
        <v>172</v>
      </c>
      <c r="B2" s="204" t="s">
        <v>148</v>
      </c>
      <c r="C2" s="204" t="s">
        <v>156</v>
      </c>
      <c r="D2" s="204" t="s">
        <v>151</v>
      </c>
      <c r="E2" s="204" t="s">
        <v>173</v>
      </c>
      <c r="F2" s="197" t="s">
        <v>174</v>
      </c>
      <c r="G2" s="197" t="s">
        <v>153</v>
      </c>
      <c r="H2" s="197" t="s">
        <v>175</v>
      </c>
      <c r="I2" s="185"/>
    </row>
    <row r="3" spans="1:9" x14ac:dyDescent="0.35">
      <c r="A3" s="186">
        <v>1</v>
      </c>
      <c r="B3" s="186" t="s">
        <v>158</v>
      </c>
      <c r="C3" s="186" t="s">
        <v>150</v>
      </c>
      <c r="D3" s="186">
        <v>1</v>
      </c>
      <c r="E3" s="188">
        <v>0.1</v>
      </c>
      <c r="F3" s="175">
        <v>10</v>
      </c>
      <c r="G3" s="177"/>
      <c r="H3" s="177">
        <f>((G3*D3)-(G3*D3*E3))/(F3*12)</f>
        <v>0</v>
      </c>
    </row>
    <row r="4" spans="1:9" x14ac:dyDescent="0.35">
      <c r="A4" s="186">
        <v>2</v>
      </c>
      <c r="B4" s="186" t="s">
        <v>159</v>
      </c>
      <c r="C4" s="186" t="s">
        <v>150</v>
      </c>
      <c r="D4" s="186">
        <v>1</v>
      </c>
      <c r="E4" s="188">
        <v>0.1</v>
      </c>
      <c r="F4" s="175">
        <v>10</v>
      </c>
      <c r="G4" s="177"/>
      <c r="H4" s="177">
        <f t="shared" ref="H4:H16" si="0">((G4*D4)-(G4*D4*E4))/(F4*12)</f>
        <v>0</v>
      </c>
    </row>
    <row r="5" spans="1:9" x14ac:dyDescent="0.35">
      <c r="A5" s="186">
        <v>3</v>
      </c>
      <c r="B5" s="186" t="s">
        <v>160</v>
      </c>
      <c r="C5" s="186" t="s">
        <v>150</v>
      </c>
      <c r="D5" s="186">
        <v>3</v>
      </c>
      <c r="E5" s="188">
        <v>0.1</v>
      </c>
      <c r="F5" s="175">
        <v>10</v>
      </c>
      <c r="G5" s="177"/>
      <c r="H5" s="177">
        <f t="shared" si="0"/>
        <v>0</v>
      </c>
    </row>
    <row r="6" spans="1:9" x14ac:dyDescent="0.35">
      <c r="A6" s="186">
        <v>4</v>
      </c>
      <c r="B6" s="186" t="s">
        <v>161</v>
      </c>
      <c r="C6" s="186" t="s">
        <v>150</v>
      </c>
      <c r="D6" s="186">
        <v>3</v>
      </c>
      <c r="E6" s="188">
        <v>0.1</v>
      </c>
      <c r="F6" s="175">
        <v>10</v>
      </c>
      <c r="G6" s="177"/>
      <c r="H6" s="177">
        <f t="shared" si="0"/>
        <v>0</v>
      </c>
    </row>
    <row r="7" spans="1:9" x14ac:dyDescent="0.35">
      <c r="A7" s="186">
        <v>5</v>
      </c>
      <c r="B7" s="186" t="s">
        <v>162</v>
      </c>
      <c r="C7" s="186" t="s">
        <v>150</v>
      </c>
      <c r="D7" s="186">
        <v>3</v>
      </c>
      <c r="E7" s="188">
        <v>0.1</v>
      </c>
      <c r="F7" s="175">
        <v>10</v>
      </c>
      <c r="G7" s="177"/>
      <c r="H7" s="177">
        <f t="shared" si="0"/>
        <v>0</v>
      </c>
    </row>
    <row r="8" spans="1:9" x14ac:dyDescent="0.35">
      <c r="A8" s="186">
        <v>6</v>
      </c>
      <c r="B8" s="186" t="s">
        <v>163</v>
      </c>
      <c r="C8" s="186" t="s">
        <v>150</v>
      </c>
      <c r="D8" s="186">
        <v>3</v>
      </c>
      <c r="E8" s="188">
        <v>0.1</v>
      </c>
      <c r="F8" s="175">
        <v>10</v>
      </c>
      <c r="G8" s="177"/>
      <c r="H8" s="177">
        <f t="shared" si="0"/>
        <v>0</v>
      </c>
    </row>
    <row r="9" spans="1:9" x14ac:dyDescent="0.35">
      <c r="A9" s="186">
        <v>7</v>
      </c>
      <c r="B9" s="186" t="s">
        <v>164</v>
      </c>
      <c r="C9" s="186" t="s">
        <v>150</v>
      </c>
      <c r="D9" s="186">
        <v>3</v>
      </c>
      <c r="E9" s="188">
        <v>0.1</v>
      </c>
      <c r="F9" s="175">
        <v>10</v>
      </c>
      <c r="G9" s="177"/>
      <c r="H9" s="177">
        <f t="shared" si="0"/>
        <v>0</v>
      </c>
    </row>
    <row r="10" spans="1:9" x14ac:dyDescent="0.35">
      <c r="A10" s="186">
        <v>8</v>
      </c>
      <c r="B10" s="186" t="s">
        <v>165</v>
      </c>
      <c r="C10" s="186" t="s">
        <v>150</v>
      </c>
      <c r="D10" s="186">
        <v>3</v>
      </c>
      <c r="E10" s="188">
        <v>0.1</v>
      </c>
      <c r="F10" s="175">
        <v>10</v>
      </c>
      <c r="G10" s="177"/>
      <c r="H10" s="177">
        <f t="shared" si="0"/>
        <v>0</v>
      </c>
    </row>
    <row r="11" spans="1:9" x14ac:dyDescent="0.35">
      <c r="A11" s="186">
        <v>9</v>
      </c>
      <c r="B11" s="186" t="s">
        <v>166</v>
      </c>
      <c r="C11" s="186" t="s">
        <v>150</v>
      </c>
      <c r="D11" s="186">
        <v>3</v>
      </c>
      <c r="E11" s="188">
        <v>0.1</v>
      </c>
      <c r="F11" s="175">
        <v>10</v>
      </c>
      <c r="G11" s="177"/>
      <c r="H11" s="177">
        <f t="shared" si="0"/>
        <v>0</v>
      </c>
    </row>
    <row r="12" spans="1:9" x14ac:dyDescent="0.35">
      <c r="A12" s="186">
        <v>10</v>
      </c>
      <c r="B12" s="186" t="s">
        <v>167</v>
      </c>
      <c r="C12" s="186" t="s">
        <v>150</v>
      </c>
      <c r="D12" s="186">
        <v>3</v>
      </c>
      <c r="E12" s="188">
        <v>0.1</v>
      </c>
      <c r="F12" s="175">
        <v>10</v>
      </c>
      <c r="G12" s="177"/>
      <c r="H12" s="177">
        <f t="shared" si="0"/>
        <v>0</v>
      </c>
    </row>
    <row r="13" spans="1:9" x14ac:dyDescent="0.35">
      <c r="A13" s="186">
        <v>11</v>
      </c>
      <c r="B13" s="186" t="s">
        <v>168</v>
      </c>
      <c r="C13" s="186" t="s">
        <v>150</v>
      </c>
      <c r="D13" s="186">
        <v>3</v>
      </c>
      <c r="E13" s="188">
        <v>0.1</v>
      </c>
      <c r="F13" s="175">
        <v>10</v>
      </c>
      <c r="G13" s="177"/>
      <c r="H13" s="177">
        <f t="shared" si="0"/>
        <v>0</v>
      </c>
    </row>
    <row r="14" spans="1:9" x14ac:dyDescent="0.35">
      <c r="A14" s="186">
        <v>12</v>
      </c>
      <c r="B14" s="186" t="s">
        <v>169</v>
      </c>
      <c r="C14" s="186" t="s">
        <v>150</v>
      </c>
      <c r="D14" s="186">
        <v>3</v>
      </c>
      <c r="E14" s="188">
        <v>0.1</v>
      </c>
      <c r="F14" s="175">
        <v>10</v>
      </c>
      <c r="G14" s="177"/>
      <c r="H14" s="177">
        <f t="shared" si="0"/>
        <v>0</v>
      </c>
    </row>
    <row r="15" spans="1:9" ht="78" x14ac:dyDescent="0.35">
      <c r="A15" s="186">
        <v>13</v>
      </c>
      <c r="B15" s="186" t="s">
        <v>170</v>
      </c>
      <c r="C15" s="186" t="s">
        <v>150</v>
      </c>
      <c r="D15" s="186">
        <v>3</v>
      </c>
      <c r="E15" s="188">
        <v>0.1</v>
      </c>
      <c r="F15" s="175">
        <v>5</v>
      </c>
      <c r="G15" s="177"/>
      <c r="H15" s="177">
        <f t="shared" si="0"/>
        <v>0</v>
      </c>
    </row>
    <row r="16" spans="1:9" x14ac:dyDescent="0.35">
      <c r="A16" s="186">
        <v>14</v>
      </c>
      <c r="B16" s="186" t="s">
        <v>171</v>
      </c>
      <c r="C16" s="186" t="s">
        <v>150</v>
      </c>
      <c r="D16" s="186">
        <v>3</v>
      </c>
      <c r="E16" s="188">
        <v>0.1</v>
      </c>
      <c r="F16" s="175">
        <v>10</v>
      </c>
      <c r="G16" s="177"/>
      <c r="H16" s="177">
        <f t="shared" si="0"/>
        <v>0</v>
      </c>
    </row>
    <row r="17" spans="1:8" x14ac:dyDescent="0.35">
      <c r="A17" s="189" t="s">
        <v>176</v>
      </c>
      <c r="B17" s="189"/>
      <c r="C17" s="189"/>
      <c r="D17" s="189"/>
      <c r="E17" s="189"/>
      <c r="F17" s="189"/>
      <c r="G17" s="189"/>
      <c r="H17" s="190">
        <f>SUM(H3:H16)</f>
        <v>0</v>
      </c>
    </row>
    <row r="18" spans="1:8" x14ac:dyDescent="0.35">
      <c r="A18" s="189" t="s">
        <v>177</v>
      </c>
      <c r="B18" s="189"/>
      <c r="C18" s="189"/>
      <c r="D18" s="189"/>
      <c r="E18" s="189"/>
      <c r="F18" s="189"/>
      <c r="G18" s="189"/>
      <c r="H18" s="190">
        <f>H17/3</f>
        <v>0</v>
      </c>
    </row>
  </sheetData>
  <mergeCells count="3">
    <mergeCell ref="A1:H1"/>
    <mergeCell ref="A17:G17"/>
    <mergeCell ref="A18:G18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D152A-8646-40C8-8500-30A8DAFAB01A}">
  <sheetPr>
    <tabColor theme="4" tint="0.59999389629810485"/>
  </sheetPr>
  <dimension ref="A1:E3"/>
  <sheetViews>
    <sheetView workbookViewId="0">
      <selection activeCell="C13" sqref="C13"/>
    </sheetView>
  </sheetViews>
  <sheetFormatPr defaultRowHeight="14.5" x14ac:dyDescent="0.35"/>
  <cols>
    <col min="1" max="1" width="36.36328125" bestFit="1" customWidth="1"/>
    <col min="2" max="3" width="17.36328125" bestFit="1" customWidth="1"/>
    <col min="4" max="4" width="12.36328125" bestFit="1" customWidth="1"/>
    <col min="5" max="5" width="16.453125" bestFit="1" customWidth="1"/>
  </cols>
  <sheetData>
    <row r="1" spans="1:5" x14ac:dyDescent="0.35">
      <c r="A1" s="181" t="s">
        <v>157</v>
      </c>
      <c r="B1" s="182"/>
      <c r="C1" s="182"/>
      <c r="D1" s="182"/>
      <c r="E1" s="183"/>
    </row>
    <row r="2" spans="1:5" x14ac:dyDescent="0.35">
      <c r="A2" s="180" t="s">
        <v>148</v>
      </c>
      <c r="B2" s="180" t="s">
        <v>156</v>
      </c>
      <c r="C2" s="180" t="s">
        <v>152</v>
      </c>
      <c r="D2" s="180" t="s">
        <v>153</v>
      </c>
      <c r="E2" s="180" t="s">
        <v>154</v>
      </c>
    </row>
    <row r="3" spans="1:5" x14ac:dyDescent="0.35">
      <c r="A3" s="175" t="s">
        <v>155</v>
      </c>
      <c r="B3" s="175" t="s">
        <v>150</v>
      </c>
      <c r="C3" s="176">
        <v>16</v>
      </c>
      <c r="D3" s="203"/>
      <c r="E3" s="178">
        <f>C3*D3</f>
        <v>0</v>
      </c>
    </row>
  </sheetData>
  <mergeCells count="1">
    <mergeCell ref="A1:E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Resumo</vt:lpstr>
      <vt:lpstr>Analista Computacional</vt:lpstr>
      <vt:lpstr>Analista Redes</vt:lpstr>
      <vt:lpstr>Uniformes</vt:lpstr>
      <vt:lpstr>Equipamentos</vt:lpstr>
      <vt:lpstr>Visita Técnica Programada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Manoel Gratex Ribeiro</dc:creator>
  <cp:lastModifiedBy>Carlos Manoel Gratex Ribeiro</cp:lastModifiedBy>
  <dcterms:created xsi:type="dcterms:W3CDTF">2025-04-24T16:55:02Z</dcterms:created>
  <dcterms:modified xsi:type="dcterms:W3CDTF">2025-04-24T19:04:16Z</dcterms:modified>
</cp:coreProperties>
</file>